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amirez\Desktop\backup web\tranparencia\control interno\"/>
    </mc:Choice>
  </mc:AlternateContent>
  <workbookProtection workbookAlgorithmName="SHA-512" workbookHashValue="Ti6Uld8K5wDbMummOsAaWdGASxvqfoyhUkD3KiePJMWrBW/E1AViLYK26k6qjyG4SF5AIHQObk4zof0VBSLSXg==" workbookSaltValue="agVJFsBASZ0oYlEa8sf2sA==" workbookSpinCount="100000" lockStructure="1"/>
  <bookViews>
    <workbookView xWindow="0" yWindow="0" windowWidth="20490" windowHeight="7155" tabRatio="818"/>
  </bookViews>
  <sheets>
    <sheet name="INFORME" sheetId="9" r:id="rId1"/>
    <sheet name="CONSOLIDADO GENERAL" sheetId="10" r:id="rId2"/>
    <sheet name="CONSOLIDADO ESPECIFICO" sheetId="11" r:id="rId3"/>
    <sheet name="GASTOS DE PERSONAL ACUMULADO" sheetId="12" r:id="rId4"/>
    <sheet name="GASTOS PÚBLICIDAD" sheetId="13" r:id="rId5"/>
    <sheet name="GASTOS DE TELEFONIA" sheetId="14" r:id="rId6"/>
  </sheets>
  <calcPr calcId="152511"/>
</workbook>
</file>

<file path=xl/calcChain.xml><?xml version="1.0" encoding="utf-8"?>
<calcChain xmlns="http://schemas.openxmlformats.org/spreadsheetml/2006/main">
  <c r="F17" i="10" l="1"/>
  <c r="E17" i="10"/>
  <c r="E15" i="10"/>
  <c r="E13" i="10"/>
  <c r="D13" i="10"/>
  <c r="C13" i="10"/>
  <c r="F13" i="10"/>
  <c r="F11" i="10"/>
  <c r="E11" i="10"/>
  <c r="D9" i="10"/>
  <c r="C9" i="10"/>
  <c r="F9" i="10"/>
  <c r="F36" i="13"/>
  <c r="C36" i="13"/>
  <c r="G36" i="13"/>
  <c r="B36" i="13"/>
  <c r="G35" i="13"/>
  <c r="D35" i="13"/>
  <c r="E35" i="13"/>
  <c r="G34" i="13"/>
  <c r="D34" i="13"/>
  <c r="E34" i="13"/>
  <c r="G33" i="13"/>
  <c r="D33" i="13"/>
  <c r="E33" i="13"/>
  <c r="G32" i="13"/>
  <c r="D32" i="13"/>
  <c r="E32" i="13"/>
  <c r="G31" i="13"/>
  <c r="E31" i="13"/>
  <c r="D31" i="13"/>
  <c r="G30" i="13"/>
  <c r="D30" i="13"/>
  <c r="E30" i="13"/>
  <c r="G29" i="13"/>
  <c r="D29" i="13"/>
  <c r="E29" i="13"/>
  <c r="G28" i="13"/>
  <c r="D28" i="13"/>
  <c r="E28" i="13"/>
  <c r="G27" i="13"/>
  <c r="D27" i="13"/>
  <c r="E27" i="13"/>
  <c r="G26" i="13"/>
  <c r="D26" i="13"/>
  <c r="E26" i="13"/>
  <c r="G25" i="13"/>
  <c r="D25" i="13"/>
  <c r="E25" i="13"/>
  <c r="G24" i="13"/>
  <c r="D24" i="13"/>
  <c r="E24" i="13"/>
  <c r="G23" i="13"/>
  <c r="E23" i="13"/>
  <c r="D23" i="13"/>
  <c r="G22" i="13"/>
  <c r="D22" i="13"/>
  <c r="E22" i="13"/>
  <c r="G21" i="13"/>
  <c r="D21" i="13"/>
  <c r="E21" i="13"/>
  <c r="G11" i="13"/>
  <c r="D11" i="13"/>
  <c r="E11" i="13"/>
  <c r="G15" i="14"/>
  <c r="F15" i="14"/>
  <c r="D15" i="14"/>
  <c r="G14" i="14"/>
  <c r="F14" i="14"/>
  <c r="D14" i="14"/>
  <c r="G13" i="14"/>
  <c r="F13" i="14"/>
  <c r="F10" i="14"/>
  <c r="D13" i="14"/>
  <c r="G12" i="14"/>
  <c r="F12" i="14"/>
  <c r="D12" i="14"/>
  <c r="D10" i="14"/>
  <c r="G11" i="14"/>
  <c r="F11" i="14"/>
  <c r="D11" i="14"/>
  <c r="E10" i="14"/>
  <c r="C10" i="14"/>
  <c r="G10" i="14"/>
  <c r="G8" i="14"/>
  <c r="F8" i="14"/>
  <c r="D8" i="14"/>
  <c r="G6" i="14"/>
  <c r="F6" i="14"/>
  <c r="D6" i="14"/>
  <c r="E9" i="10"/>
  <c r="D36" i="13"/>
  <c r="E36" i="13"/>
  <c r="E44" i="12"/>
  <c r="E42" i="12"/>
  <c r="G40" i="12"/>
  <c r="D40" i="12"/>
  <c r="H40" i="12"/>
  <c r="C40" i="12"/>
  <c r="H31" i="12"/>
  <c r="E31" i="12"/>
  <c r="F31" i="12"/>
  <c r="H19" i="12"/>
  <c r="F19" i="12"/>
  <c r="E19" i="12"/>
  <c r="H18" i="12"/>
  <c r="E18" i="12"/>
  <c r="F18" i="12"/>
  <c r="H17" i="12"/>
  <c r="E17" i="12"/>
  <c r="F17" i="12"/>
  <c r="H16" i="12"/>
  <c r="E16" i="12"/>
  <c r="F16" i="12"/>
  <c r="H15" i="12"/>
  <c r="F15" i="12"/>
  <c r="E15" i="12"/>
  <c r="H14" i="12"/>
  <c r="E14" i="12"/>
  <c r="F14" i="12"/>
  <c r="H13" i="12"/>
  <c r="E13" i="12"/>
  <c r="F13" i="12"/>
  <c r="H12" i="12"/>
  <c r="E12" i="12"/>
  <c r="E40" i="12"/>
  <c r="F40" i="12"/>
  <c r="L41" i="11"/>
  <c r="K41" i="11"/>
  <c r="J41" i="11"/>
  <c r="F41" i="11"/>
  <c r="L40" i="11"/>
  <c r="K40" i="11"/>
  <c r="J40" i="11"/>
  <c r="F40" i="11"/>
  <c r="L39" i="11"/>
  <c r="K39" i="11"/>
  <c r="J39" i="11"/>
  <c r="F39" i="11"/>
  <c r="L38" i="11"/>
  <c r="K38" i="11"/>
  <c r="J38" i="11"/>
  <c r="F38" i="11"/>
  <c r="L37" i="11"/>
  <c r="K37" i="11"/>
  <c r="J37" i="11"/>
  <c r="F37" i="11"/>
  <c r="L36" i="11"/>
  <c r="K36" i="11"/>
  <c r="J36" i="11"/>
  <c r="F36" i="11"/>
  <c r="L35" i="11"/>
  <c r="K35" i="11"/>
  <c r="J35" i="11"/>
  <c r="F35" i="11"/>
  <c r="L34" i="11"/>
  <c r="K34" i="11"/>
  <c r="J34" i="11"/>
  <c r="F34" i="11"/>
  <c r="L33" i="11"/>
  <c r="K33" i="11"/>
  <c r="J33" i="11"/>
  <c r="F33" i="11"/>
  <c r="L32" i="11"/>
  <c r="K32" i="11"/>
  <c r="J32" i="11"/>
  <c r="F32" i="11"/>
  <c r="L31" i="11"/>
  <c r="K31" i="11"/>
  <c r="J31" i="11"/>
  <c r="F31" i="11"/>
  <c r="L30" i="11"/>
  <c r="K30" i="11"/>
  <c r="J30" i="11"/>
  <c r="F30" i="11"/>
  <c r="L29" i="11"/>
  <c r="K29" i="11"/>
  <c r="J29" i="11"/>
  <c r="F29" i="11"/>
  <c r="L28" i="11"/>
  <c r="K28" i="11"/>
  <c r="J28" i="11"/>
  <c r="F28" i="11"/>
  <c r="L27" i="11"/>
  <c r="K27" i="11"/>
  <c r="J27" i="11"/>
  <c r="F27" i="11"/>
  <c r="L26" i="11"/>
  <c r="K26" i="11"/>
  <c r="J26" i="11"/>
  <c r="F26" i="11"/>
  <c r="L25" i="11"/>
  <c r="K25" i="11"/>
  <c r="J25" i="11"/>
  <c r="F25" i="11"/>
  <c r="L24" i="11"/>
  <c r="K24" i="11"/>
  <c r="J24" i="11"/>
  <c r="F24" i="11"/>
  <c r="L23" i="11"/>
  <c r="K23" i="11"/>
  <c r="J23" i="11"/>
  <c r="F23" i="11"/>
  <c r="L22" i="11"/>
  <c r="K22" i="11"/>
  <c r="J22" i="11"/>
  <c r="F22" i="11"/>
  <c r="L21" i="11"/>
  <c r="K21" i="11"/>
  <c r="J21" i="11"/>
  <c r="F21" i="11"/>
  <c r="L20" i="11"/>
  <c r="K20" i="11"/>
  <c r="J20" i="11"/>
  <c r="F20" i="11"/>
  <c r="L19" i="11"/>
  <c r="K19" i="11"/>
  <c r="J19" i="11"/>
  <c r="F19" i="11"/>
  <c r="F18" i="11"/>
  <c r="J18" i="11"/>
  <c r="I18" i="11"/>
  <c r="H18" i="11"/>
  <c r="G18" i="11"/>
  <c r="E18" i="11"/>
  <c r="L18" i="11"/>
  <c r="D18" i="11"/>
  <c r="C18" i="11"/>
  <c r="L17" i="11"/>
  <c r="K17" i="11"/>
  <c r="J17" i="11"/>
  <c r="F17" i="11"/>
  <c r="L16" i="11"/>
  <c r="K16" i="11"/>
  <c r="J16" i="11"/>
  <c r="F16" i="11"/>
  <c r="L15" i="11"/>
  <c r="K15" i="11"/>
  <c r="J15" i="11"/>
  <c r="F15" i="11"/>
  <c r="L14" i="11"/>
  <c r="K14" i="11"/>
  <c r="J14" i="11"/>
  <c r="F14" i="11"/>
  <c r="L13" i="11"/>
  <c r="K13" i="11"/>
  <c r="J13" i="11"/>
  <c r="F13" i="11"/>
  <c r="L12" i="11"/>
  <c r="K12" i="11"/>
  <c r="J12" i="11"/>
  <c r="F12" i="11"/>
  <c r="L11" i="11"/>
  <c r="K11" i="11"/>
  <c r="J11" i="11"/>
  <c r="F11" i="11"/>
  <c r="L10" i="11"/>
  <c r="K10" i="11"/>
  <c r="J10" i="11"/>
  <c r="F10" i="11"/>
  <c r="F9" i="11"/>
  <c r="J9" i="11"/>
  <c r="J7" i="11"/>
  <c r="I9" i="11"/>
  <c r="I7" i="11"/>
  <c r="H9" i="11"/>
  <c r="H7" i="11"/>
  <c r="G9" i="11"/>
  <c r="E9" i="11"/>
  <c r="D9" i="11"/>
  <c r="C9" i="11"/>
  <c r="G7" i="11"/>
  <c r="D7" i="11"/>
  <c r="C7" i="11"/>
  <c r="L9" i="11"/>
  <c r="F7" i="11"/>
  <c r="K18" i="11"/>
  <c r="F12" i="12"/>
  <c r="E7" i="11"/>
  <c r="L7" i="11"/>
  <c r="K9" i="11"/>
  <c r="K7" i="11"/>
</calcChain>
</file>

<file path=xl/comments1.xml><?xml version="1.0" encoding="utf-8"?>
<comments xmlns="http://schemas.openxmlformats.org/spreadsheetml/2006/main">
  <authors>
    <author>Call Center2</author>
  </authors>
  <commentList>
    <comment ref="A20" authorId="0" shapeId="0">
      <text>
        <r>
          <rPr>
            <b/>
            <sz val="9"/>
            <color indexed="81"/>
            <rFont val="Tahoma"/>
            <family val="2"/>
          </rPr>
          <t>CONTROL INTERNO:</t>
        </r>
        <r>
          <rPr>
            <sz val="9"/>
            <color indexed="81"/>
            <rFont val="Tahoma"/>
            <family val="2"/>
          </rPr>
          <t xml:space="preserve">
Item incluido en el rubro COMPRA DE EQUIPOS, para hallar este valor buscar en los contratos celebrados en la vigencia.</t>
        </r>
      </text>
    </comment>
    <comment ref="A22" authorId="0" shapeId="0">
      <text>
        <r>
          <rPr>
            <b/>
            <sz val="9"/>
            <color indexed="81"/>
            <rFont val="Tahoma"/>
            <family val="2"/>
          </rPr>
          <t xml:space="preserve">CONTROL INTERNO:
</t>
        </r>
        <r>
          <rPr>
            <sz val="9"/>
            <color indexed="81"/>
            <rFont val="Tahoma"/>
            <family val="2"/>
          </rPr>
          <t>Item incluido en el rubro MATERIALES Y SUMINISTROS, para hallar este valor buscar en los contratos celebrados en la vigencia.</t>
        </r>
      </text>
    </comment>
    <comment ref="A23" authorId="0" shapeId="0">
      <text>
        <r>
          <rPr>
            <b/>
            <sz val="9"/>
            <color indexed="81"/>
            <rFont val="Tahoma"/>
            <family val="2"/>
          </rPr>
          <t xml:space="preserve">CONTROL INTERNO:
</t>
        </r>
        <r>
          <rPr>
            <sz val="9"/>
            <color indexed="81"/>
            <rFont val="Tahoma"/>
            <family val="2"/>
          </rPr>
          <t>Item incluido en el rubro MATERIALES Y SUMINISTROS, para hallar este valor buscar en los contratos celebrados en la vigencia.</t>
        </r>
      </text>
    </comment>
    <comment ref="A26" authorId="0" shapeId="0">
      <text>
        <r>
          <rPr>
            <b/>
            <sz val="9"/>
            <color indexed="81"/>
            <rFont val="Tahoma"/>
            <family val="2"/>
          </rPr>
          <t xml:space="preserve">CONTROL INTERNO:
</t>
        </r>
        <r>
          <rPr>
            <sz val="9"/>
            <color indexed="81"/>
            <rFont val="Tahoma"/>
            <family val="2"/>
          </rPr>
          <t>Item incluido en el rubro MANTENIMIENTO, para hallar este valor buscar en los contratos celebrados en la vigencia.</t>
        </r>
      </text>
    </comment>
  </commentList>
</comments>
</file>

<file path=xl/sharedStrings.xml><?xml version="1.0" encoding="utf-8"?>
<sst xmlns="http://schemas.openxmlformats.org/spreadsheetml/2006/main" count="246" uniqueCount="187">
  <si>
    <t>REPRESENTANTE LEGAL DE LA ENTIDAD</t>
  </si>
  <si>
    <t>JEFE DE CONTROL INTERNO</t>
  </si>
  <si>
    <t>REPRESENTANTE LEGAL</t>
  </si>
  <si>
    <t>ASIGNACIÓN Y USO DE LOS VEHÍCULOS OFICIALES</t>
  </si>
  <si>
    <t>VERSIÓN: 1.0</t>
  </si>
  <si>
    <t>FORMATO DE INFORME SOBRE MEDIDAS DE AUSTERIDAD</t>
  </si>
  <si>
    <t xml:space="preserve">PERIODO: </t>
  </si>
  <si>
    <t xml:space="preserve">SUBGERENTE ADMINITRATIVO Y FINANCIERO </t>
  </si>
  <si>
    <t>LUIS CARLOS RAMIREZ MUNEVAR</t>
  </si>
  <si>
    <t>JUSBLEIDY VARGAS ROJAS</t>
  </si>
  <si>
    <t>CORPORACION SOCIAL DE CUNDINAMARCA 
VIGILANCIA SOBRE LA AUSTERIDAD EN EL GASTO PÚBLICO</t>
  </si>
  <si>
    <t xml:space="preserve">CÓDIGO: </t>
  </si>
  <si>
    <t>GASTOS DE PERSONAL</t>
  </si>
  <si>
    <t>GASTOS GENERALES</t>
  </si>
  <si>
    <t>ASIGNACIÓN Y USO DE TELEFONOS CELULARES</t>
  </si>
  <si>
    <t>*La subdirectora  de servicios generales lleva un control del consumo de los combustibles de cada uno de los vehículos que hacen parte del parque automotor de la entidad.</t>
  </si>
  <si>
    <t>PRIMER TRIMESTRE DE 2018</t>
  </si>
  <si>
    <t>CORPORACION SOCIAL  DE CUNDINAMARCA
VIGILANCIA SOBRE LA AUSTERIDAD EN EL GASTO PÚBLICO</t>
  </si>
  <si>
    <t>ITEM</t>
  </si>
  <si>
    <t>DESCRIPCIÓN Y DETALLE</t>
  </si>
  <si>
    <t>VARIACIÓN
$</t>
  </si>
  <si>
    <t>VARIACIÓN
%</t>
  </si>
  <si>
    <t xml:space="preserve">GASTOS DE FUNCIONAMIENTO </t>
  </si>
  <si>
    <t xml:space="preserve"> </t>
  </si>
  <si>
    <t xml:space="preserve">GASTOS DE PERSONAL </t>
  </si>
  <si>
    <t xml:space="preserve">GASTOS GENERALES </t>
  </si>
  <si>
    <t>1.2.1</t>
  </si>
  <si>
    <t>ADQUISICIÓN DE BIENES</t>
  </si>
  <si>
    <t>1.2.2</t>
  </si>
  <si>
    <t xml:space="preserve">ADQUISICIÓN DE SERVICIOS </t>
  </si>
  <si>
    <t>CORPORACION SOCIAL DE CUNDINAMARCA
VIGILANCIA SOBRE LA AUSTERIDAD EN EL GASTO PÚBLICO</t>
  </si>
  <si>
    <t>CODIGO:</t>
  </si>
  <si>
    <t xml:space="preserve">DESCRIPCIÓN Y DETALLES </t>
  </si>
  <si>
    <t>PRIMER TRIMESTRE 2018</t>
  </si>
  <si>
    <t>VARIACIÓN ENTRE AÑOS
$</t>
  </si>
  <si>
    <t>VARIACION ENTRE AÑOS
%</t>
  </si>
  <si>
    <t>APROPIADO</t>
  </si>
  <si>
    <t>COMPROMETIDO</t>
  </si>
  <si>
    <t>PAGO EFECTUADO</t>
  </si>
  <si>
    <t>SALDO</t>
  </si>
  <si>
    <t>GASTOS DE FUNCIONAMIENTO</t>
  </si>
  <si>
    <t>1.1</t>
  </si>
  <si>
    <t>1.1.1</t>
  </si>
  <si>
    <t xml:space="preserve">SERVICIOS PERSONALES ASOCIADOS A LA NOMINA </t>
  </si>
  <si>
    <t>1.1.2</t>
  </si>
  <si>
    <t>OTROS GASTOS POR SERVICIOS PERSON.</t>
  </si>
  <si>
    <t>1.1.3</t>
  </si>
  <si>
    <t xml:space="preserve">CONTRIB. INH. NOMINA SECTOR PRIVADO </t>
  </si>
  <si>
    <t>1.1.4</t>
  </si>
  <si>
    <t>CONTRIB. INH. NOMINA SECTOR PUBLICO</t>
  </si>
  <si>
    <t>1.1.5</t>
  </si>
  <si>
    <t>TRANSFERENCIAS AL SECTOR PUBLICO</t>
  </si>
  <si>
    <t>1.1.6</t>
  </si>
  <si>
    <t>1.1.7</t>
  </si>
  <si>
    <t xml:space="preserve">REMUN POR SERVICIOS TECNICOS </t>
  </si>
  <si>
    <t>1.1.8</t>
  </si>
  <si>
    <t>APORTES PARAFISCALES</t>
  </si>
  <si>
    <t>1.2</t>
  </si>
  <si>
    <t>COMPRA DE EQUIPOS</t>
  </si>
  <si>
    <t>1.2.1.1</t>
  </si>
  <si>
    <t>ADQUISICIÓN DE VEHÍCULOS</t>
  </si>
  <si>
    <t>MATERIALES Y SUMINISTROS</t>
  </si>
  <si>
    <t>1.2.2.1</t>
  </si>
  <si>
    <t>PAPELERIA</t>
  </si>
  <si>
    <t>1.2.2.2</t>
  </si>
  <si>
    <t>1.2.3</t>
  </si>
  <si>
    <t>GASTOS VARIOS E IMPREVISTOS</t>
  </si>
  <si>
    <t>1.2.4</t>
  </si>
  <si>
    <t>1.2.4.1</t>
  </si>
  <si>
    <t>MANTENIMIENTO DE VEHÍCULOS</t>
  </si>
  <si>
    <t>1.2.5</t>
  </si>
  <si>
    <t>GASTOS DE COMPUTADOR</t>
  </si>
  <si>
    <t>1.2.6</t>
  </si>
  <si>
    <t>SERVICIOS PUBLICOS</t>
  </si>
  <si>
    <t>1.2.7</t>
  </si>
  <si>
    <t>VIATICOS Y GASTOS DE VIAJE</t>
  </si>
  <si>
    <t>1.2.8</t>
  </si>
  <si>
    <t>IMPRESOS Y PUBLICACIONES</t>
  </si>
  <si>
    <t>1.2.9</t>
  </si>
  <si>
    <t>ARRENDAMIENTOS Y GASTOS DE</t>
  </si>
  <si>
    <t>1.2.10</t>
  </si>
  <si>
    <t>SEGUROS</t>
  </si>
  <si>
    <t>1.2.11</t>
  </si>
  <si>
    <t>COMUNICACIONES Y TRANSPORTE</t>
  </si>
  <si>
    <t>1.2.12</t>
  </si>
  <si>
    <t>GASTOS RECUPERACION CARTERA</t>
  </si>
  <si>
    <t>1.2.13</t>
  </si>
  <si>
    <t>ORGANIZACION ARCHIVO GENERAL Y BIBLIOTEC</t>
  </si>
  <si>
    <t>1.2.14</t>
  </si>
  <si>
    <t>GASTOS BANCARIOS Y DE ADMINISTRACION FIN</t>
  </si>
  <si>
    <t>1.2.15</t>
  </si>
  <si>
    <t>GASTOS- DE PEAJES</t>
  </si>
  <si>
    <t>1.2.16</t>
  </si>
  <si>
    <t>GASTOS- BIENESTAR SOCIAL</t>
  </si>
  <si>
    <t>1.2.17</t>
  </si>
  <si>
    <t>CAPACITACION</t>
  </si>
  <si>
    <t>1.2.18</t>
  </si>
  <si>
    <t>IMPUESTOS TASAS Y MULTAS</t>
  </si>
  <si>
    <t>1.2.19</t>
  </si>
  <si>
    <t>IMPUESTOS A LAS TRANSACCIONES FINANCIERA</t>
  </si>
  <si>
    <t xml:space="preserve">FORMATO DE INFORME DE ADMINISTRACIÓN DE GASTOS DE PERSONAL </t>
  </si>
  <si>
    <t>CONCEPTO</t>
  </si>
  <si>
    <t>RUBRO PRESUPUESTAL</t>
  </si>
  <si>
    <t>PRESUPUESTO ASIGNADO</t>
  </si>
  <si>
    <t>VALOR ACUMULADO EJECUTADO</t>
  </si>
  <si>
    <t>% DE EJECUCION</t>
  </si>
  <si>
    <t>%DE VARIACIÓN VALOR EJECUTADO RESPECTO A LA VIGENCIA ANTERIOR</t>
  </si>
  <si>
    <t>Servicios Personales Asociados a Nòmina</t>
  </si>
  <si>
    <t>Otros Gastos por Servicios Personales</t>
  </si>
  <si>
    <t>Contribuciones Inherentes a la Nómina Sector Privado</t>
  </si>
  <si>
    <t>Contribuciones Inherentes a la Nómina Sector Público</t>
  </si>
  <si>
    <t>Aportes Parafiscales</t>
  </si>
  <si>
    <t>Transferencias al Sector Público</t>
  </si>
  <si>
    <t>Transferencias de Previsión y Seguridad Social</t>
  </si>
  <si>
    <t>SERVICIOS PERSONALES INDIRECTOS</t>
  </si>
  <si>
    <t>1. PERSONAL SUPERNUMERARIO</t>
  </si>
  <si>
    <t>2. REMUNERACIÓN SERVICIOS TÉCNICOS</t>
  </si>
  <si>
    <t>Remuneración de Servicios Técnicos</t>
  </si>
  <si>
    <t>3. HONORARIOS</t>
  </si>
  <si>
    <t>TOTALES</t>
  </si>
  <si>
    <t>No. DE PERSONAL DE PLANTA</t>
  </si>
  <si>
    <t>CANTIDAD DE PERSONAL CONTRATADO ACTUALMENTE</t>
  </si>
  <si>
    <t>% DE PERSONAL CONTRATADO RESPECTO DE LA PLANTA</t>
  </si>
  <si>
    <t xml:space="preserve">SUBGERENTE ADMINISTRATIVO Y FINANCIERO </t>
  </si>
  <si>
    <t>PARA ÉL CALCULO DE ESTOS RUBROS SE DEBE TENER EN CUENTA LOS SIGUIENTES ASPECTOS:</t>
  </si>
  <si>
    <t>§ HONORARIOS POR CONSULTORIA</t>
  </si>
  <si>
    <t>§ HONORARIOS POR ASESORIA JURÍDICA</t>
  </si>
  <si>
    <t>§ HONORARIOS POR ASESORIAS TÉCNICAS</t>
  </si>
  <si>
    <t>§ HONORARIOS POR AVALUO</t>
  </si>
  <si>
    <t>§ HONORARIOS POR ASESORIAS FINANCIERAS</t>
  </si>
  <si>
    <t>§ SERVICIOS Y ASISTENCIA TÉCNICA</t>
  </si>
  <si>
    <t>§ SERVICIOS DE TEMPORALES</t>
  </si>
  <si>
    <t>§ SERVICIOS DE MANTENIMIENTO</t>
  </si>
  <si>
    <t>§ SERVICIOS DE ASEO Y VIGILANCIA</t>
  </si>
  <si>
    <t>§ GASTOS DE PRESTACIÓN DE SERVICIOS</t>
  </si>
  <si>
    <t>FORMATO DE INFORME SOBRE PUBLICIDAD Y PUBLICACIONES</t>
  </si>
  <si>
    <t>1. IMPRESOS Y PUBLICACIONES</t>
  </si>
  <si>
    <t>2. DUPLICADOS Y O FOTOCOPIAS</t>
  </si>
  <si>
    <t>3. MATERIAL INDIRECTO PROCESOS LITOGRÁFICOS</t>
  </si>
  <si>
    <t>4. AVISOS PUBLICITARIOS</t>
  </si>
  <si>
    <t>5.OTROS GASTOS DE PUBLICIDAD</t>
  </si>
  <si>
    <t>VERSIÓN:1.0</t>
  </si>
  <si>
    <t>TIPO DE GASTO</t>
  </si>
  <si>
    <t>VARIACIÓN 
$</t>
  </si>
  <si>
    <t>VARIACIÓN 
%</t>
  </si>
  <si>
    <t>TELEFONOS FIJOS</t>
  </si>
  <si>
    <t>TELEFONOS CELULARES</t>
  </si>
  <si>
    <t>Publicaciones - Avisos de Prensa</t>
  </si>
  <si>
    <t>Duplicados y/o fotocopias</t>
  </si>
  <si>
    <t>Material Indirecto Procesos Litograficos</t>
  </si>
  <si>
    <t xml:space="preserve">Avisos  Publicitarios  </t>
  </si>
  <si>
    <t>Otros gastos de publicidad</t>
  </si>
  <si>
    <t xml:space="preserve">JUSBLEIDY VARGAS ROJAS </t>
  </si>
  <si>
    <t>PRIMER TRIMESTRE DE 2019</t>
  </si>
  <si>
    <t>PRIMER TRIMESTRE 2019</t>
  </si>
  <si>
    <t xml:space="preserve">COMPARATIVO EJECUCION DE GASTOS   PRIMER  TRIMESTRE 2018 Y PRIMER  TRIMESTRE 2019 GASTOS DE FUNCIONAMIENTO </t>
  </si>
  <si>
    <r>
      <t xml:space="preserve">NOTA: LAS CELDAS COLOR </t>
    </r>
    <r>
      <rPr>
        <b/>
        <sz val="10"/>
        <color indexed="51"/>
        <rFont val="Tahoma"/>
        <family val="2"/>
      </rPr>
      <t>NARANJA</t>
    </r>
    <r>
      <rPr>
        <b/>
        <sz val="10"/>
        <rFont val="Tahoma"/>
        <family val="2"/>
      </rPr>
      <t xml:space="preserve"> Y </t>
    </r>
    <r>
      <rPr>
        <b/>
        <sz val="10"/>
        <color indexed="55"/>
        <rFont val="Tahoma"/>
        <family val="2"/>
      </rPr>
      <t>GRIS</t>
    </r>
    <r>
      <rPr>
        <b/>
        <sz val="10"/>
        <rFont val="Tahoma"/>
        <family val="2"/>
      </rPr>
      <t xml:space="preserve"> NO DEBEN SER MODIFICADAS, SOLO REGISTRAR INFORMACIÓN EN LOS ESPACIOS EN BLANCO.</t>
    </r>
  </si>
  <si>
    <t>OTRAS TRANSFERENCIAS</t>
  </si>
  <si>
    <t>COMBUSTIBLE(terpel)</t>
  </si>
  <si>
    <t>MANTENIMIENTO+ MANTENIMIENTO VF</t>
  </si>
  <si>
    <t>CÓDIGO:</t>
  </si>
  <si>
    <t>VERSIÓN: 0</t>
  </si>
  <si>
    <r>
      <t xml:space="preserve">NOTA: LAS CELDAS COLOR </t>
    </r>
    <r>
      <rPr>
        <b/>
        <sz val="10"/>
        <color indexed="51"/>
        <rFont val="Tahoma"/>
        <family val="2"/>
      </rPr>
      <t>NARANJA</t>
    </r>
    <r>
      <rPr>
        <b/>
        <sz val="10"/>
        <rFont val="Tahoma"/>
        <family val="2"/>
      </rPr>
      <t xml:space="preserve"> NO DEBEN SER MODIFICADAS, SOLO REGISTRAR INFORMACIÓN EN LOS ESPACIOS EN BLANCO.</t>
    </r>
  </si>
  <si>
    <t>DARLIN LENIS ESPITIA</t>
  </si>
  <si>
    <t>VALOR PRIMER TRIMESTRAL EJECUTADO 2019</t>
  </si>
  <si>
    <t>VALOR PRIMER TRIMESTRE  2018</t>
  </si>
  <si>
    <t>Otras Transferencias</t>
  </si>
  <si>
    <t>VALOR COSTO GLOBAL DE LA NÓMINA EN PESOS TRIMESTRAL</t>
  </si>
  <si>
    <t>Los Datos frente a la planta de personal de la Entidad no los tiene Presupuesto por lo tanto no se registran, como tampoco los de contratatacion.</t>
  </si>
  <si>
    <t>FORMATO DE GASTO TELEFONIA, IMPRESIONES Y PUBLICACIONES</t>
  </si>
  <si>
    <t>PRIMER TRISEMESTRE  2019</t>
  </si>
  <si>
    <t>ACUMULADO AÑO 2019</t>
  </si>
  <si>
    <t>PRIMER TRISEMESTRE DE 2019</t>
  </si>
  <si>
    <t>VALOR PRIMER TRISEMESTRE EJECUTADO 2019</t>
  </si>
  <si>
    <t xml:space="preserve">VALOR PRIMER TRIMESTRE EJECUTADO 2018 </t>
  </si>
  <si>
    <t>%DE VARIACIÓN VALOR EJECUTADO RESPECTO AL TRISEMESTRE
ANTERIOR</t>
  </si>
  <si>
    <t>COMPARATIVO DE EJECUCION  DE GASTOS PERIODOS  PRIMER TRIMESTRE 2018 Y PRIMER  TRIMESTRE DE 2019</t>
  </si>
  <si>
    <r>
      <t xml:space="preserve">NOTA: LAS CELDAS COLOR </t>
    </r>
    <r>
      <rPr>
        <b/>
        <sz val="8"/>
        <color indexed="51"/>
        <rFont val="Tahoma"/>
        <family val="2"/>
      </rPr>
      <t>NARANJA</t>
    </r>
    <r>
      <rPr>
        <b/>
        <sz val="8"/>
        <rFont val="Tahoma"/>
        <family val="2"/>
      </rPr>
      <t xml:space="preserve"> NO DEBEN SER MODIFICADAS, SOLO REGISTRAR INFORMACIÓN EN LOS ESPACIOS EN BLANCO.</t>
    </r>
  </si>
  <si>
    <t>LUIS CARLOS RAMIRÉZ MUNEVAR</t>
  </si>
  <si>
    <t xml:space="preserve">Con el objeto de dar cumplimiento a lo establecido en la Circular No.02 del 29 de marzo de 2004, el artículo 22 del Decreto 1737 de 1998 y Decretos 0026 de 1998, 2209 de 1998, 959 de 1999 y los  Decretos Departamentales No 130 y 294 de 2016 que contemplan normas de austeridad en el gasto público, presentamos el informe correspondiente al primer trimestre de 2019, relacionado con el comportamiento de los gastos correspondientes a los rubros de gastos de personal, gastos generales, pago de  publicidad y publicaciones, asignación y uso de teléfonos celulares, asignación y uso de vehículos, inmuebles mantenimiento, compra de equipos y licencias antivirus, licencias de seguridad de la información.  
La comparación se hace teniendo como punto de referencia los gastos efectuados durante el primer trimestre de 2019, por los mismos conceptos. 
</t>
  </si>
  <si>
    <t xml:space="preserve">Para el primer trimestre del año 2018 se comprometió un monto de $1.486.566.781 para gastos de Personal y en total se efectuó el pago tesoral por $1.263.195.331 quedando un saldo por pagar de $223.371.450; en el año 2019 primer trimestre se comprometió un monto de $1.602.912.317 para gastos de Personal y en total se efectuó el pago tesoral por $1.274.202.317 quedando un saldo por pagar de $328.710.000, el aumento para el primer trimestre del año 2019 en los pagos tesorales es de 0,87% con respecto al primer trimestre del año 2018. 
</t>
  </si>
  <si>
    <r>
      <t xml:space="preserve">El año 2019 se aprobó un presupuesto total de Gastos de personal con un monto de $ 6.168.135.208 y el año anterior se presupuestó un total de $ 5.738.761.000 teniendo un aumento del 7%.
Los rubros contemplados en Gasto de Personal normalizados por el Decreto 0435 de 2018 "por la cual se liquida el Presupuesto General del Departamento para la vigencia fiscal 2019, se detallan las apropiaciones, se clasifican y se definen los gastos", son los siguientes:
</t>
    </r>
    <r>
      <rPr>
        <b/>
        <sz val="11"/>
        <rFont val="Tahoma"/>
        <family val="2"/>
      </rPr>
      <t>"SERVICIOS PERSONALES ASOCIADOS A LA NOMINA"</t>
    </r>
    <r>
      <rPr>
        <sz val="11"/>
        <rFont val="Tahoma"/>
        <family val="2"/>
      </rPr>
      <t xml:space="preserve"> para el primer trimestre del año 2018 se efectuaron pagos tesorales por $ 660.174.356 y en el primer trimestre 2019 fueron de $671.017.154 con un aumento del 1,64% en el presente año.
</t>
    </r>
    <r>
      <rPr>
        <b/>
        <sz val="11"/>
        <rFont val="Tahoma"/>
        <family val="2"/>
      </rPr>
      <t>"OTROS GASTOS POR SERVICIOS PERSONA"</t>
    </r>
    <r>
      <rPr>
        <sz val="11"/>
        <rFont val="Tahoma"/>
        <family val="2"/>
      </rPr>
      <t xml:space="preserve"> para el primer trimestre del año 2018 se efectuaron pagos tesorales por $107.293.608 y en el primer trimestre 2019 fueron de $113.222.982 con un aumento del 5,53% en el presente año.
</t>
    </r>
    <r>
      <rPr>
        <b/>
        <sz val="11"/>
        <rFont val="Tahoma"/>
        <family val="2"/>
      </rPr>
      <t>"CONTRIB. INH. NOMINA SECTOR PRIVADO"</t>
    </r>
    <r>
      <rPr>
        <sz val="11"/>
        <rFont val="Tahoma"/>
        <family val="2"/>
      </rPr>
      <t xml:space="preserve"> para el primer trimestre del año 2018 se efectuaron pagos tesorales por $ 309.607.983 y en el primer trimestre 2019 fueron de $281.143.909 con una disminución del 9,19% en el presente año.
</t>
    </r>
    <r>
      <rPr>
        <b/>
        <sz val="11"/>
        <rFont val="Tahoma"/>
        <family val="2"/>
      </rPr>
      <t>"CONTRIB. INH. NOMINA SECTOR PUBLICO"</t>
    </r>
    <r>
      <rPr>
        <sz val="11"/>
        <rFont val="Tahoma"/>
        <family val="2"/>
      </rPr>
      <t xml:space="preserve"> para el primer trimestre del año 2018 se efectuaron pagos tesorales por $ 55.677.884 y en el primer trimestre 2019 fueron de $106.084.156 con un aumento del 90,53% en el presente año.
</t>
    </r>
    <r>
      <rPr>
        <b/>
        <sz val="11"/>
        <rFont val="Tahoma"/>
        <family val="2"/>
      </rPr>
      <t>"TRANSFERENCIAS AL SECTOR PUBLICO"</t>
    </r>
    <r>
      <rPr>
        <sz val="11"/>
        <rFont val="Tahoma"/>
        <family val="2"/>
      </rPr>
      <t xml:space="preserve"> para el primer trimestre del año 2018 no se efectuaron pagos tesorales y en el primer trimestre 2019 fueron de $13.690.716 aumentando un 100%.
</t>
    </r>
    <r>
      <rPr>
        <b/>
        <sz val="11"/>
        <rFont val="Tahoma"/>
        <family val="2"/>
      </rPr>
      <t xml:space="preserve">"OTRAS TRANSFERENCIAS" </t>
    </r>
    <r>
      <rPr>
        <sz val="11"/>
        <rFont val="Tahoma"/>
        <family val="2"/>
      </rPr>
      <t xml:space="preserve">se crea este rubro para la vigencía 2019, pero en el primer trimestre no se utiliza.
</t>
    </r>
    <r>
      <rPr>
        <b/>
        <sz val="11"/>
        <rFont val="Tahoma"/>
        <family val="2"/>
      </rPr>
      <t>"REMUN POR SERVICIOS TECNICOS"</t>
    </r>
    <r>
      <rPr>
        <sz val="11"/>
        <rFont val="Tahoma"/>
        <family val="2"/>
      </rPr>
      <t xml:space="preserve"> para el primer trimestre del año 2018 se comprometió $282.806.250 y efectuaron pagos tesorales por $63.175.000 y en el primer trimestre 2019 se comprometió $346.450.000 y se efectuaron pago tesorales por $17.740.000 con una disminución en pagos tesorales por 71,92% en el presente año.
</t>
    </r>
    <r>
      <rPr>
        <b/>
        <sz val="11"/>
        <rFont val="Tahoma"/>
        <family val="2"/>
      </rPr>
      <t>"APORTES PARAFISCALES"</t>
    </r>
    <r>
      <rPr>
        <sz val="11"/>
        <rFont val="Tahoma"/>
        <family val="2"/>
      </rPr>
      <t xml:space="preserve"> para el primer trimestre del año 2018 se efectuaron pagos tesorales por $ 67.266.500 y en el primer trimestre 2019 fueron de $71.303.400 con un aumento del 6% en el presente año.
La variaciones que se presentan en el presente informe constituyen porcentajes que se encuentran dentro de los parámetros normales del gasto, y la mayor variación se dio en una disminución de contribuciones inherentes a la nómina del sector público, en razón a cambios en los fondos de pensiones. Por otra parte es preciso señalar que el menor de los aumentos se presentó en el rubro de remuneración por servicios técnicos manteniendo una política de Austeridad del gasto en la entidad.
</t>
    </r>
  </si>
  <si>
    <r>
      <t xml:space="preserve">El año 2019 se aprobó un presupuesto total de Gastos Generales con un monto de $ 3649.250.120 y el año anterior se presupuestó un total de $3.007.016.000 teniendo un aumento del 14,50%.
Los rubros contemplados en Gasto Generales normalizados por el Decreto 0435 de 2018 "por la cual se liquida el Presupuesto General del Departamento para la vigencia fiscal 2019, se detallan las apropiaciones, se clasifican y se definen los gastos", son los siguientes:
</t>
    </r>
    <r>
      <rPr>
        <b/>
        <sz val="11"/>
        <rFont val="Tahoma"/>
        <family val="2"/>
      </rPr>
      <t>"COMPRA DE EQUIPOS"</t>
    </r>
    <r>
      <rPr>
        <sz val="11"/>
        <rFont val="Tahoma"/>
        <family val="2"/>
      </rPr>
      <t xml:space="preserve"> Para el primer trimestre del año 2018 y 2019 no hubo movimientos en este rubro.
</t>
    </r>
    <r>
      <rPr>
        <b/>
        <sz val="11"/>
        <rFont val="Tahoma"/>
        <family val="2"/>
      </rPr>
      <t>"MATERIALES Y SUMINISTROS"</t>
    </r>
    <r>
      <rPr>
        <sz val="11"/>
        <rFont val="Tahoma"/>
        <family val="2"/>
      </rPr>
      <t xml:space="preserve"> para el primer trimestre del año 2018 se efectuaron pagos tesorales por $ 8.826.062 y en el primer trimestre 2019 fueron de $4.726.997 con un aumento del 46,44% en el presente año.
</t>
    </r>
    <r>
      <rPr>
        <b/>
        <sz val="11"/>
        <rFont val="Tahoma"/>
        <family val="2"/>
      </rPr>
      <t>"GASTOS VARIOS E IMPREVISTOS"</t>
    </r>
    <r>
      <rPr>
        <sz val="11"/>
        <rFont val="Tahoma"/>
        <family val="2"/>
      </rPr>
      <t xml:space="preserve"> No se generan gastos por este rubro en los años 2018 y 2019 para el primer trimestre.
</t>
    </r>
    <r>
      <rPr>
        <b/>
        <sz val="11"/>
        <rFont val="Tahoma"/>
        <family val="2"/>
      </rPr>
      <t>"MANTENIMIENTO"</t>
    </r>
    <r>
      <rPr>
        <sz val="11"/>
        <rFont val="Tahoma"/>
        <family val="2"/>
      </rPr>
      <t xml:space="preserve"> para el primer trimestre del año 2018 se efectuaron pagos tesorales por $ 12.733.452,45 y en el primer trimestre 2019 fueron de $10.606.787 con una disminución del 16,70% en el presente año.
</t>
    </r>
    <r>
      <rPr>
        <b/>
        <sz val="11"/>
        <rFont val="Tahoma"/>
        <family val="2"/>
      </rPr>
      <t>"GASTOS DE COMPUTADOR"</t>
    </r>
    <r>
      <rPr>
        <sz val="11"/>
        <rFont val="Tahoma"/>
        <family val="2"/>
      </rPr>
      <t xml:space="preserve"> Para el primer trimestre 2018 se comprometen $140.702.247 y se generan pagos teorales por $49.777.508,4 , en el primer trimestre 2019 no se hicieron movimiento para este rubro.
</t>
    </r>
    <r>
      <rPr>
        <b/>
        <sz val="11"/>
        <rFont val="Tahoma"/>
        <family val="2"/>
      </rPr>
      <t>"SERVICIOS PUBLICOS"</t>
    </r>
    <r>
      <rPr>
        <sz val="11"/>
        <rFont val="Tahoma"/>
        <family val="2"/>
      </rPr>
      <t xml:space="preserve"> para el primer trimestre del año 2018 se efectuaron pagos tesorales por $ 32.819.364,89 y en el primer trimestre 2019 fueron de $34.762.059 con un aumento del 5,92% en el presente año.
</t>
    </r>
    <r>
      <rPr>
        <b/>
        <sz val="11"/>
        <rFont val="Tahoma"/>
        <family val="2"/>
      </rPr>
      <t>"VIATICOS Y GASTOS DE VIAJE"</t>
    </r>
    <r>
      <rPr>
        <sz val="11"/>
        <rFont val="Tahoma"/>
        <family val="2"/>
      </rPr>
      <t xml:space="preserve"> para el primer trimestre del año 2018 se efectuaron pagos tesorales por $ 899.751 y en el primer trimestre 2019 fueron de $180.742 con una disminución del 79,91% en el presente año.
</t>
    </r>
    <r>
      <rPr>
        <b/>
        <sz val="11"/>
        <rFont val="Tahoma"/>
        <family val="2"/>
      </rPr>
      <t>"IMPRESOS Y PUBLICACIONES"</t>
    </r>
    <r>
      <rPr>
        <sz val="11"/>
        <rFont val="Tahoma"/>
        <family val="2"/>
      </rPr>
      <t xml:space="preserve"> Para los años 2018 y 2019 en el primer trimestre no se generaron transacciones con este rubro.
</t>
    </r>
    <r>
      <rPr>
        <b/>
        <sz val="11"/>
        <rFont val="Tahoma"/>
        <family val="2"/>
      </rPr>
      <t>"ARRENDAMIENTOS Y GASTOS DE INMOVILIARIA"</t>
    </r>
    <r>
      <rPr>
        <sz val="11"/>
        <rFont val="Tahoma"/>
        <family val="2"/>
      </rPr>
      <t xml:space="preserve"> para el primer trimestre del año 2018 se efectuaron pagos tesorales por $ 56.519.828,58 y en el primer trimestre 2019 fueron de $ 43.134.367 con una disminución del 23,68% en el presente año.
</t>
    </r>
    <r>
      <rPr>
        <b/>
        <sz val="11"/>
        <rFont val="Tahoma"/>
        <family val="2"/>
      </rPr>
      <t>"SEGUROS"</t>
    </r>
    <r>
      <rPr>
        <sz val="11"/>
        <rFont val="Tahoma"/>
        <family val="2"/>
      </rPr>
      <t xml:space="preserve"> En el primer trimestre del año 2018 se comprometieron $ 163.189.845 y no se efectuaron pagos tesorales y en el mismo periodo del año 2019 se comprometió $21.328.203.
</t>
    </r>
    <r>
      <rPr>
        <b/>
        <sz val="11"/>
        <rFont val="Tahoma"/>
        <family val="2"/>
      </rPr>
      <t>"COMUNICACIONES Y TRANSPORTE"</t>
    </r>
    <r>
      <rPr>
        <sz val="11"/>
        <rFont val="Tahoma"/>
        <family val="2"/>
      </rPr>
      <t xml:space="preserve"> Para el primer trimestre 2018 se comprometió $21.874.776 y en el primer trimestre 2019 no se generaron movimientos en este rubro.
</t>
    </r>
    <r>
      <rPr>
        <b/>
        <sz val="11"/>
        <rFont val="Tahoma"/>
        <family val="2"/>
      </rPr>
      <t>"GASTOS RECUPERACION CARTERA"</t>
    </r>
    <r>
      <rPr>
        <sz val="11"/>
        <rFont val="Tahoma"/>
        <family val="2"/>
      </rPr>
      <t xml:space="preserve"> para el primer trimestre del año 2018 se efectuaron pagos tesorales por $16.550.000 y en el primer trimestre 2019 fueron de $650.000 con una disminución del 96,07% en el presente año.</t>
    </r>
  </si>
  <si>
    <t>Para el primer trimestre del año 2018 se efectuó un pago tesoral $ 8.826.062 por concepto de combustible, para le mismo periodo en el año 2019 se realizó un pago tesoral por $ 8.576.945 representando una disminución del 2,82% en el presente año.
Para el primer trimestre de los años 2019 y 2018 no se generaron compra de vehículos y tampoco se realizaron mantenimientos preventivos.
En el primer trimestre del año 2019 se efectuó pago de $418.300 por concepto de peajes y en el primer trimestre del año 2018 no se generaron pagos por este rubro.
La Oficina de Control Interno recomienda, revisar los formatos del sistema de gestión de calidad, con respecto a la programación de mantenimientos preventivos y correctivos con el fin de optimizar los recursos. Es importante evidenciar valores históricos de mantenimiento para la  planeación de la contratación. Se recomienda la proyección de mantenimientos preventivos desde el primer trimestre de cada año con el fin de optimizar el rendimiento de los vehículos de propiedad de la entidad.</t>
  </si>
  <si>
    <r>
      <rPr>
        <b/>
        <sz val="11"/>
        <rFont val="Tahoma"/>
        <family val="2"/>
      </rPr>
      <t>"ORGANIZACION ARCHIVO GENERAL Y BIBLIOTECA"</t>
    </r>
    <r>
      <rPr>
        <sz val="11"/>
        <rFont val="Tahoma"/>
        <family val="2"/>
      </rPr>
      <t xml:space="preserve"> Para el primer trimestre 2018 se comprometió $151.500.000 y se generarón  pagos tesorales por $35.400.000; en el primer trimestre 2019 se comprometió $62.533.333 y no se generaron pago tesorales.
</t>
    </r>
    <r>
      <rPr>
        <b/>
        <sz val="11"/>
        <rFont val="Tahoma"/>
        <family val="2"/>
      </rPr>
      <t>"GASTOS BANCARIOS Y DE ADMINISTRACION FINANCIERA"</t>
    </r>
    <r>
      <rPr>
        <sz val="11"/>
        <rFont val="Tahoma"/>
        <family val="2"/>
      </rPr>
      <t xml:space="preserve"> para el primer trimestre del año 2018 se efectuaron pagos tesorales por $5.716.068 y en el primer trimestre 2019 fueron de $121.900 con una disminución del 97,87% en el presente año.
</t>
    </r>
    <r>
      <rPr>
        <b/>
        <sz val="11"/>
        <rFont val="Tahoma"/>
        <family val="2"/>
      </rPr>
      <t>"GASTOS- DE PEAJES"</t>
    </r>
    <r>
      <rPr>
        <sz val="11"/>
        <rFont val="Tahoma"/>
        <family val="2"/>
      </rPr>
      <t xml:space="preserve"> en el primer trimestre 2018 se efectuaron pagos tesorales por $ 418.300 y en el primer trimestre 2019 se efectuaron pagos tesorales por $639.100 con un aumento del 52,79% en el presente año.
</t>
    </r>
    <r>
      <rPr>
        <b/>
        <sz val="11"/>
        <rFont val="Tahoma"/>
        <family val="2"/>
      </rPr>
      <t>"GASTOS- BIENESTAR SOCIAL"</t>
    </r>
    <r>
      <rPr>
        <sz val="11"/>
        <rFont val="Tahoma"/>
        <family val="2"/>
      </rPr>
      <t xml:space="preserve"> para el primer trimestre del año 2018 se comprometió $81.678.640 se efectuaron pagos tesorales por $8.000.000; en el primer trimestre 2019 no se realizaron movimientos en este rubro.
</t>
    </r>
    <r>
      <rPr>
        <b/>
        <sz val="11"/>
        <rFont val="Tahoma"/>
        <family val="2"/>
      </rPr>
      <t>"CAPACITACION"</t>
    </r>
    <r>
      <rPr>
        <sz val="11"/>
        <rFont val="Tahoma"/>
        <family val="2"/>
      </rPr>
      <t xml:space="preserve"> para el primer trimestre del año 2018 y 2019 no se realizaron movimientos para este rubro.
</t>
    </r>
    <r>
      <rPr>
        <b/>
        <sz val="11"/>
        <rFont val="Tahoma"/>
        <family val="2"/>
      </rPr>
      <t>"IMPUESTOS TASAS Y MULTAS"</t>
    </r>
    <r>
      <rPr>
        <sz val="11"/>
        <rFont val="Tahoma"/>
        <family val="2"/>
      </rPr>
      <t xml:space="preserve"> para el primer trimestre del año 2018 se efectuaron pagos tesorales por $ 16.864.000 y en el primer trimestre 2019 no se realizaron movimientos en este rubro.
</t>
    </r>
    <r>
      <rPr>
        <b/>
        <sz val="11"/>
        <rFont val="Tahoma"/>
        <family val="2"/>
      </rPr>
      <t>"IMPUESTOS A LAS TRANSACCIONES FINANCIERA"</t>
    </r>
    <r>
      <rPr>
        <sz val="11"/>
        <rFont val="Tahoma"/>
        <family val="2"/>
      </rPr>
      <t xml:space="preserve"> para el primer trimestre del año 2018 se efectuaron pagos tesorales por $38.493.757,48  y en el primer trimestre 2019 fueron de $88.602.410,25 con un aumento del 130,17% en el presente año.</t>
    </r>
  </si>
  <si>
    <t xml:space="preserve">
Para el mes de Enero la Corporación tiene contratado los servicios de telefonia movil con Movistar con dos cuentas; la cuenta 42233342 que tiene 15 lineas se pagó un monto de $ 1.423.500 y la cuenta 42375305 que tiene 10 lineas se pagó un monto de $ 793.000. En el mes de Febrero la cuenta 42233342 que tiene 15 lineas se pagó un monto de $ 1.429.099 y la cuenta 42375305 que tiene 10 lineas se pagó un monto de $ 925.000; el aumento en la cuenta 42375305 se debe a que en el mes de enero se le hizo un descuento de $132.000 ajustando cobros adicionales que se hicieron en meses anteriores. En el mes de Marzo la cuenta 42233342 que tiene 15 lineas no se realizó pago debido a una promoción pactada con Movistar y la cuenta 42375305 que tiene 10 lineas se pagó un monto de $ 925.000
</t>
  </si>
  <si>
    <t xml:space="preserve">
Para el mes de Enero se pagó en telefonia fija un monto de $ 1.764.290,86; en el mes de Febrero se pagó $ 1.752.495,03; en el mes de Marzo se pagó $1.881.072,72; sumando para el primer trimestre del 2019 un total de $ 5.397.858,61.
La Oficina de Control interno recomienda optimizar los servicios y elementos comprados, teniendo en cuenta que esto se refleja en el aumento de colocación de créditos y esta inversión se encuentra soportada en la estrategia de comerciales que se encuentra liderando la Corporación Social de Cundinamarca.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</si>
</sst>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00.00;\(#,#00.00\)"/>
  </numFmts>
  <fonts count="27" x14ac:knownFonts="1">
    <font>
      <sz val="10"/>
      <name val="Arial"/>
    </font>
    <font>
      <sz val="10"/>
      <name val="Arial"/>
    </font>
    <font>
      <sz val="8"/>
      <name val="Arial"/>
      <family val="2"/>
    </font>
    <font>
      <b/>
      <sz val="9"/>
      <name val="Arial"/>
      <family val="2"/>
    </font>
    <font>
      <b/>
      <sz val="8"/>
      <name val="Arial"/>
      <family val="2"/>
    </font>
    <font>
      <sz val="10"/>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sz val="9"/>
      <name val="Tahoma"/>
      <family val="2"/>
    </font>
    <font>
      <sz val="11"/>
      <color indexed="8"/>
      <name val="Tahoma"/>
      <family val="2"/>
    </font>
    <font>
      <b/>
      <sz val="10"/>
      <color indexed="51"/>
      <name val="Tahoma"/>
      <family val="2"/>
    </font>
    <font>
      <b/>
      <sz val="10"/>
      <color indexed="55"/>
      <name val="Tahoma"/>
      <family val="2"/>
    </font>
    <font>
      <b/>
      <sz val="9"/>
      <color indexed="81"/>
      <name val="Tahoma"/>
      <family val="2"/>
    </font>
    <font>
      <sz val="9"/>
      <color indexed="81"/>
      <name val="Tahoma"/>
      <family val="2"/>
    </font>
    <font>
      <b/>
      <sz val="8"/>
      <name val="Tahoma"/>
      <family val="2"/>
    </font>
    <font>
      <b/>
      <sz val="8"/>
      <color indexed="51"/>
      <name val="Tahoma"/>
      <family val="2"/>
    </font>
    <font>
      <sz val="10"/>
      <color rgb="FF000000"/>
      <name val="Arial"/>
      <family val="2"/>
    </font>
    <font>
      <b/>
      <sz val="9"/>
      <color rgb="FFFF0000"/>
      <name val="Tahoma"/>
      <family val="2"/>
    </font>
    <font>
      <b/>
      <sz val="10"/>
      <color rgb="FF000000"/>
      <name val="Arial"/>
      <family val="2"/>
    </font>
    <font>
      <b/>
      <sz val="10"/>
      <color rgb="FF000000"/>
      <name val="Tahoma"/>
      <family val="2"/>
    </font>
    <font>
      <b/>
      <i/>
      <sz val="11"/>
      <color rgb="FFFF0000"/>
      <name val="Tahoma"/>
      <family val="2"/>
    </font>
  </fonts>
  <fills count="11">
    <fill>
      <patternFill patternType="none"/>
    </fill>
    <fill>
      <patternFill patternType="gray125"/>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4"/>
        <bgColor rgb="FF000000"/>
      </patternFill>
    </fill>
    <fill>
      <patternFill patternType="solid">
        <fgColor theme="0" tint="-4.9989318521683403E-2"/>
        <bgColor rgb="FF000000"/>
      </patternFill>
    </fill>
    <fill>
      <patternFill patternType="solid">
        <fgColor theme="0" tint="-4.9989318521683403E-2"/>
        <bgColor indexed="64"/>
      </patternFill>
    </fill>
  </fills>
  <borders count="72">
    <border>
      <left/>
      <right/>
      <top/>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s>
  <cellStyleXfs count="2">
    <xf numFmtId="0" fontId="0" fillId="0" borderId="0"/>
    <xf numFmtId="164" fontId="1" fillId="0" borderId="0" applyFont="0" applyFill="0" applyBorder="0" applyAlignment="0" applyProtection="0"/>
  </cellStyleXfs>
  <cellXfs count="427">
    <xf numFmtId="0" fontId="0" fillId="0" borderId="0" xfId="0"/>
    <xf numFmtId="0" fontId="0" fillId="0" borderId="0" xfId="0" applyAlignment="1">
      <alignment wrapText="1"/>
    </xf>
    <xf numFmtId="0" fontId="3" fillId="0" borderId="0" xfId="0" applyFont="1"/>
    <xf numFmtId="0" fontId="4" fillId="0" borderId="0" xfId="0" applyFont="1"/>
    <xf numFmtId="0" fontId="6" fillId="0" borderId="0" xfId="0" applyFont="1" applyBorder="1" applyAlignment="1">
      <alignment horizontal="center"/>
    </xf>
    <xf numFmtId="0" fontId="22" fillId="0" borderId="0" xfId="0" applyFont="1"/>
    <xf numFmtId="0" fontId="6" fillId="0" borderId="1" xfId="0" applyFont="1" applyBorder="1"/>
    <xf numFmtId="0" fontId="5" fillId="0" borderId="0" xfId="0" applyFont="1"/>
    <xf numFmtId="0" fontId="11" fillId="0" borderId="2" xfId="0" applyFont="1" applyBorder="1"/>
    <xf numFmtId="0" fontId="11" fillId="0" borderId="3" xfId="0" applyFont="1" applyBorder="1"/>
    <xf numFmtId="0" fontId="11" fillId="0" borderId="4" xfId="0" applyFont="1" applyBorder="1"/>
    <xf numFmtId="3" fontId="10" fillId="0" borderId="3" xfId="0" applyNumberFormat="1" applyFont="1" applyBorder="1"/>
    <xf numFmtId="10" fontId="10" fillId="0" borderId="4" xfId="0" applyNumberFormat="1" applyFont="1" applyBorder="1" applyAlignment="1">
      <alignment horizontal="center"/>
    </xf>
    <xf numFmtId="10" fontId="5" fillId="0" borderId="0" xfId="0" applyNumberFormat="1" applyFont="1"/>
    <xf numFmtId="0" fontId="11" fillId="0" borderId="2" xfId="0" applyFont="1" applyBorder="1" applyAlignment="1">
      <alignment horizontal="center" vertical="center"/>
    </xf>
    <xf numFmtId="3" fontId="11" fillId="0" borderId="3" xfId="0" applyNumberFormat="1" applyFont="1" applyBorder="1"/>
    <xf numFmtId="0" fontId="10" fillId="0" borderId="3" xfId="0" applyFont="1" applyBorder="1"/>
    <xf numFmtId="0" fontId="11" fillId="0" borderId="2" xfId="0" applyFont="1" applyFill="1" applyBorder="1" applyAlignment="1">
      <alignment horizontal="center" vertical="center"/>
    </xf>
    <xf numFmtId="0" fontId="10" fillId="0" borderId="3" xfId="0" applyFont="1" applyFill="1" applyBorder="1"/>
    <xf numFmtId="3" fontId="10" fillId="0" borderId="3" xfId="0" applyNumberFormat="1" applyFont="1" applyFill="1" applyBorder="1"/>
    <xf numFmtId="10" fontId="10" fillId="0" borderId="4" xfId="0" applyNumberFormat="1" applyFont="1" applyFill="1" applyBorder="1" applyAlignment="1">
      <alignment horizontal="center"/>
    </xf>
    <xf numFmtId="3" fontId="11" fillId="0" borderId="3" xfId="0" applyNumberFormat="1" applyFont="1" applyFill="1" applyBorder="1"/>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3" fillId="0" borderId="8" xfId="0" applyFont="1" applyBorder="1" applyAlignment="1"/>
    <xf numFmtId="0" fontId="14" fillId="0" borderId="9" xfId="0" applyFont="1" applyBorder="1"/>
    <xf numFmtId="0" fontId="14" fillId="0" borderId="10" xfId="0" applyFont="1" applyBorder="1"/>
    <xf numFmtId="0" fontId="13" fillId="0" borderId="9" xfId="0" applyFont="1" applyBorder="1"/>
    <xf numFmtId="0" fontId="13" fillId="0" borderId="8" xfId="0" applyFont="1" applyBorder="1"/>
    <xf numFmtId="0" fontId="13" fillId="0" borderId="10" xfId="0" applyFont="1" applyBorder="1"/>
    <xf numFmtId="0" fontId="13" fillId="0" borderId="11" xfId="0" applyFont="1" applyBorder="1"/>
    <xf numFmtId="0" fontId="7" fillId="0" borderId="9" xfId="0" applyFont="1" applyBorder="1" applyAlignment="1">
      <alignment horizontal="center" vertical="center"/>
    </xf>
    <xf numFmtId="0" fontId="14" fillId="0" borderId="8" xfId="0" applyFont="1" applyBorder="1"/>
    <xf numFmtId="0" fontId="14" fillId="0" borderId="11" xfId="0" applyFont="1" applyBorder="1"/>
    <xf numFmtId="4" fontId="13" fillId="0" borderId="11" xfId="0" applyNumberFormat="1" applyFont="1" applyBorder="1" applyAlignment="1"/>
    <xf numFmtId="0" fontId="13" fillId="2" borderId="9" xfId="0" applyFont="1" applyFill="1" applyBorder="1" applyAlignment="1">
      <alignment horizontal="center" vertical="center"/>
    </xf>
    <xf numFmtId="0" fontId="13" fillId="2" borderId="10" xfId="0" applyFont="1" applyFill="1" applyBorder="1"/>
    <xf numFmtId="3" fontId="12" fillId="3" borderId="9" xfId="0" applyNumberFormat="1" applyFont="1" applyFill="1" applyBorder="1"/>
    <xf numFmtId="3" fontId="12" fillId="3" borderId="8" xfId="0" applyNumberFormat="1" applyFont="1" applyFill="1" applyBorder="1"/>
    <xf numFmtId="3" fontId="12" fillId="3" borderId="10" xfId="0" applyNumberFormat="1" applyFont="1" applyFill="1" applyBorder="1"/>
    <xf numFmtId="3" fontId="12" fillId="3" borderId="11" xfId="0" applyNumberFormat="1" applyFont="1" applyFill="1" applyBorder="1"/>
    <xf numFmtId="10" fontId="13" fillId="3" borderId="11" xfId="0" applyNumberFormat="1" applyFont="1" applyFill="1" applyBorder="1" applyAlignment="1"/>
    <xf numFmtId="3" fontId="23" fillId="0" borderId="0" xfId="0" applyNumberFormat="1" applyFont="1" applyBorder="1" applyAlignment="1">
      <alignment horizontal="right"/>
    </xf>
    <xf numFmtId="0" fontId="14" fillId="0" borderId="9" xfId="0" applyFont="1" applyBorder="1" applyAlignment="1">
      <alignment horizontal="center" vertical="center" wrapText="1"/>
    </xf>
    <xf numFmtId="0" fontId="14" fillId="0" borderId="10" xfId="0" applyFont="1" applyBorder="1" applyAlignment="1">
      <alignment horizontal="left" wrapText="1"/>
    </xf>
    <xf numFmtId="3" fontId="14" fillId="0" borderId="9" xfId="0" applyNumberFormat="1" applyFont="1" applyFill="1" applyBorder="1" applyAlignment="1">
      <alignment horizontal="right"/>
    </xf>
    <xf numFmtId="3" fontId="14" fillId="0" borderId="8" xfId="0" applyNumberFormat="1" applyFont="1" applyFill="1" applyBorder="1" applyAlignment="1">
      <alignment horizontal="right"/>
    </xf>
    <xf numFmtId="3" fontId="23" fillId="0" borderId="0" xfId="0" applyNumberFormat="1" applyFont="1" applyBorder="1"/>
    <xf numFmtId="0" fontId="14" fillId="0" borderId="10" xfId="0" applyFont="1" applyFill="1" applyBorder="1"/>
    <xf numFmtId="3" fontId="14" fillId="0" borderId="9" xfId="0" applyNumberFormat="1" applyFont="1" applyBorder="1"/>
    <xf numFmtId="3" fontId="14" fillId="0" borderId="8" xfId="0" applyNumberFormat="1" applyFont="1" applyBorder="1"/>
    <xf numFmtId="3" fontId="0" fillId="0" borderId="0" xfId="0" applyNumberFormat="1"/>
    <xf numFmtId="3" fontId="13" fillId="3" borderId="9" xfId="0" applyNumberFormat="1" applyFont="1" applyFill="1" applyBorder="1"/>
    <xf numFmtId="3" fontId="13" fillId="3" borderId="10" xfId="0" applyNumberFormat="1" applyFont="1" applyFill="1" applyBorder="1"/>
    <xf numFmtId="10" fontId="14" fillId="3" borderId="11" xfId="0" applyNumberFormat="1" applyFont="1" applyFill="1" applyBorder="1" applyAlignment="1"/>
    <xf numFmtId="0" fontId="14" fillId="0" borderId="9" xfId="0" applyFont="1" applyBorder="1" applyAlignment="1">
      <alignment horizontal="center" vertical="center"/>
    </xf>
    <xf numFmtId="3" fontId="5" fillId="0" borderId="9" xfId="0" applyNumberFormat="1" applyFont="1" applyBorder="1" applyAlignment="1">
      <alignment horizontal="right"/>
    </xf>
    <xf numFmtId="3" fontId="5" fillId="0" borderId="8" xfId="0" applyNumberFormat="1" applyFont="1" applyBorder="1" applyAlignment="1">
      <alignment horizontal="right"/>
    </xf>
    <xf numFmtId="3"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0" fontId="14" fillId="0" borderId="9" xfId="0" applyFont="1" applyFill="1" applyBorder="1" applyAlignment="1">
      <alignment horizontal="center" vertical="center"/>
    </xf>
    <xf numFmtId="3" fontId="14" fillId="0" borderId="9" xfId="0" applyNumberFormat="1" applyFont="1" applyFill="1" applyBorder="1"/>
    <xf numFmtId="3" fontId="14" fillId="0" borderId="8" xfId="0" applyNumberFormat="1" applyFont="1" applyFill="1" applyBorder="1"/>
    <xf numFmtId="0" fontId="0" fillId="0" borderId="0" xfId="0" applyFill="1"/>
    <xf numFmtId="0" fontId="14" fillId="0" borderId="12" xfId="0" applyFont="1" applyBorder="1"/>
    <xf numFmtId="3" fontId="14" fillId="0" borderId="13" xfId="0" applyNumberFormat="1" applyFont="1" applyBorder="1"/>
    <xf numFmtId="3" fontId="14" fillId="0" borderId="14" xfId="0" applyNumberFormat="1" applyFont="1" applyBorder="1"/>
    <xf numFmtId="0" fontId="6" fillId="0" borderId="0" xfId="0" applyFont="1" applyBorder="1" applyAlignment="1"/>
    <xf numFmtId="0" fontId="6" fillId="0" borderId="15" xfId="0" applyFont="1" applyBorder="1" applyAlignment="1">
      <alignment vertical="center"/>
    </xf>
    <xf numFmtId="3" fontId="15" fillId="0" borderId="16" xfId="0" applyNumberFormat="1" applyFont="1" applyFill="1" applyBorder="1" applyAlignment="1">
      <alignment horizontal="right"/>
    </xf>
    <xf numFmtId="3" fontId="7" fillId="0" borderId="16" xfId="0" applyNumberFormat="1" applyFont="1" applyBorder="1"/>
    <xf numFmtId="3" fontId="15" fillId="0" borderId="8" xfId="0" applyNumberFormat="1" applyFont="1" applyFill="1" applyBorder="1" applyAlignment="1">
      <alignment horizontal="right"/>
    </xf>
    <xf numFmtId="3" fontId="7" fillId="0" borderId="8" xfId="0" applyNumberFormat="1" applyFont="1" applyBorder="1"/>
    <xf numFmtId="3" fontId="15" fillId="0" borderId="17" xfId="0" applyNumberFormat="1" applyFont="1" applyFill="1" applyBorder="1" applyAlignment="1">
      <alignment horizontal="right"/>
    </xf>
    <xf numFmtId="3" fontId="7" fillId="0" borderId="17" xfId="0" applyNumberFormat="1" applyFont="1" applyBorder="1"/>
    <xf numFmtId="0" fontId="7" fillId="0" borderId="8" xfId="0" applyFont="1" applyBorder="1"/>
    <xf numFmtId="0" fontId="7" fillId="0" borderId="17" xfId="0" applyFont="1" applyBorder="1"/>
    <xf numFmtId="0" fontId="7" fillId="0" borderId="16" xfId="0" applyFont="1" applyBorder="1"/>
    <xf numFmtId="0" fontId="7" fillId="0" borderId="18" xfId="0" applyFont="1" applyBorder="1" applyAlignment="1"/>
    <xf numFmtId="0" fontId="7" fillId="0" borderId="19" xfId="0" applyFont="1" applyBorder="1" applyAlignment="1"/>
    <xf numFmtId="0" fontId="7" fillId="0" borderId="0" xfId="0" applyFont="1" applyBorder="1"/>
    <xf numFmtId="0" fontId="7" fillId="0" borderId="20" xfId="0" applyFont="1" applyBorder="1"/>
    <xf numFmtId="0" fontId="0" fillId="0" borderId="0" xfId="0" applyBorder="1"/>
    <xf numFmtId="0" fontId="6" fillId="0" borderId="21" xfId="0" applyFont="1" applyBorder="1" applyAlignment="1">
      <alignment vertical="center"/>
    </xf>
    <xf numFmtId="0" fontId="0" fillId="0" borderId="0" xfId="0" applyAlignment="1">
      <alignment horizontal="center" vertical="center" wrapText="1"/>
    </xf>
    <xf numFmtId="3" fontId="7" fillId="0" borderId="21" xfId="0" applyNumberFormat="1" applyFont="1" applyBorder="1"/>
    <xf numFmtId="10" fontId="6" fillId="0" borderId="0" xfId="0" applyNumberFormat="1" applyFont="1" applyBorder="1" applyAlignment="1">
      <alignment vertical="center"/>
    </xf>
    <xf numFmtId="0" fontId="7" fillId="0" borderId="0" xfId="0" applyFont="1"/>
    <xf numFmtId="10" fontId="7" fillId="0" borderId="0" xfId="0" applyNumberFormat="1" applyFont="1"/>
    <xf numFmtId="10" fontId="0" fillId="0" borderId="0" xfId="0" applyNumberFormat="1"/>
    <xf numFmtId="0" fontId="24" fillId="0" borderId="0" xfId="0" applyFont="1" applyBorder="1" applyAlignment="1">
      <alignment horizontal="center"/>
    </xf>
    <xf numFmtId="0" fontId="25" fillId="0" borderId="21" xfId="0" applyFont="1" applyBorder="1" applyAlignment="1"/>
    <xf numFmtId="0" fontId="12" fillId="4" borderId="2" xfId="0" applyFont="1" applyFill="1" applyBorder="1" applyAlignment="1">
      <alignment horizontal="center"/>
    </xf>
    <xf numFmtId="0" fontId="12" fillId="4" borderId="22" xfId="0" applyFont="1" applyFill="1" applyBorder="1"/>
    <xf numFmtId="3" fontId="12" fillId="5" borderId="8" xfId="0" applyNumberFormat="1" applyFont="1" applyFill="1" applyBorder="1"/>
    <xf numFmtId="0" fontId="5" fillId="5" borderId="2" xfId="0" applyFont="1" applyFill="1" applyBorder="1" applyAlignment="1">
      <alignment horizontal="center"/>
    </xf>
    <xf numFmtId="0" fontId="5" fillId="5" borderId="22" xfId="0" applyFont="1" applyFill="1" applyBorder="1"/>
    <xf numFmtId="3" fontId="5" fillId="5" borderId="8" xfId="0" applyNumberFormat="1" applyFont="1" applyFill="1" applyBorder="1"/>
    <xf numFmtId="0" fontId="12" fillId="4" borderId="8" xfId="0" applyFont="1" applyFill="1" applyBorder="1"/>
    <xf numFmtId="3" fontId="7" fillId="5" borderId="8" xfId="0" applyNumberFormat="1" applyFont="1" applyFill="1" applyBorder="1"/>
    <xf numFmtId="0" fontId="6" fillId="0" borderId="0" xfId="0" applyFont="1" applyBorder="1" applyAlignment="1">
      <alignment horizontal="left" vertical="center" wrapText="1"/>
    </xf>
    <xf numFmtId="0" fontId="5" fillId="0" borderId="2" xfId="0" applyFont="1" applyBorder="1" applyAlignment="1">
      <alignment horizontal="center"/>
    </xf>
    <xf numFmtId="0" fontId="5" fillId="0" borderId="22" xfId="0" applyFont="1" applyBorder="1"/>
    <xf numFmtId="3" fontId="5" fillId="0" borderId="8" xfId="0" applyNumberFormat="1" applyFont="1" applyBorder="1"/>
    <xf numFmtId="3" fontId="13" fillId="6" borderId="9" xfId="0" applyNumberFormat="1" applyFont="1" applyFill="1" applyBorder="1"/>
    <xf numFmtId="0" fontId="0" fillId="0" borderId="0" xfId="0" applyFill="1" applyBorder="1"/>
    <xf numFmtId="4" fontId="0" fillId="0" borderId="0" xfId="0" applyNumberFormat="1" applyFill="1" applyBorder="1"/>
    <xf numFmtId="0" fontId="13" fillId="3" borderId="9" xfId="0" applyFont="1" applyFill="1" applyBorder="1" applyAlignment="1">
      <alignment horizontal="center" vertical="center"/>
    </xf>
    <xf numFmtId="0" fontId="13" fillId="3" borderId="10" xfId="0" applyFont="1" applyFill="1" applyBorder="1"/>
    <xf numFmtId="3" fontId="13" fillId="6" borderId="8" xfId="0" applyNumberFormat="1" applyFont="1" applyFill="1" applyBorder="1"/>
    <xf numFmtId="3" fontId="13" fillId="6" borderId="10" xfId="0" applyNumberFormat="1" applyFont="1" applyFill="1" applyBorder="1"/>
    <xf numFmtId="3" fontId="13" fillId="6" borderId="11" xfId="0" applyNumberFormat="1" applyFont="1" applyFill="1" applyBorder="1"/>
    <xf numFmtId="10" fontId="13" fillId="6" borderId="11" xfId="0" applyNumberFormat="1" applyFont="1" applyFill="1" applyBorder="1" applyAlignment="1"/>
    <xf numFmtId="3" fontId="14" fillId="6" borderId="10" xfId="0" applyNumberFormat="1" applyFont="1" applyFill="1" applyBorder="1" applyAlignment="1">
      <alignment horizontal="right"/>
    </xf>
    <xf numFmtId="3" fontId="14" fillId="6" borderId="11" xfId="0" applyNumberFormat="1" applyFont="1" applyFill="1" applyBorder="1" applyAlignment="1">
      <alignment horizontal="right"/>
    </xf>
    <xf numFmtId="10" fontId="14" fillId="6" borderId="11" xfId="0" applyNumberFormat="1" applyFont="1" applyFill="1" applyBorder="1" applyAlignment="1"/>
    <xf numFmtId="3" fontId="14" fillId="6" borderId="10" xfId="0" applyNumberFormat="1" applyFont="1" applyFill="1" applyBorder="1"/>
    <xf numFmtId="0" fontId="14" fillId="5" borderId="9" xfId="0" applyFont="1" applyFill="1" applyBorder="1" applyAlignment="1">
      <alignment horizontal="center" vertical="center"/>
    </xf>
    <xf numFmtId="3" fontId="14" fillId="6" borderId="39" xfId="0" applyNumberFormat="1" applyFont="1" applyFill="1" applyBorder="1" applyAlignment="1">
      <alignment horizontal="right"/>
    </xf>
    <xf numFmtId="0" fontId="6" fillId="7" borderId="57"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15" fillId="0" borderId="59" xfId="0" applyFont="1" applyFill="1" applyBorder="1" applyAlignment="1">
      <alignment horizontal="left" wrapText="1"/>
    </xf>
    <xf numFmtId="3" fontId="15" fillId="0" borderId="33" xfId="0" applyNumberFormat="1" applyFont="1" applyFill="1" applyBorder="1" applyAlignment="1">
      <alignment horizontal="right"/>
    </xf>
    <xf numFmtId="3" fontId="15" fillId="6" borderId="16" xfId="0" applyNumberFormat="1" applyFont="1" applyFill="1" applyBorder="1" applyAlignment="1">
      <alignment horizontal="right"/>
    </xf>
    <xf numFmtId="10" fontId="15" fillId="6" borderId="16" xfId="0" applyNumberFormat="1" applyFont="1" applyFill="1" applyBorder="1" applyAlignment="1">
      <alignment horizontal="right"/>
    </xf>
    <xf numFmtId="10" fontId="15" fillId="6" borderId="34" xfId="0" applyNumberFormat="1" applyFont="1" applyFill="1" applyBorder="1" applyAlignment="1">
      <alignment horizontal="right"/>
    </xf>
    <xf numFmtId="0" fontId="15" fillId="0" borderId="29" xfId="0" applyFont="1" applyFill="1" applyBorder="1" applyAlignment="1">
      <alignment horizontal="left" wrapText="1"/>
    </xf>
    <xf numFmtId="3" fontId="15" fillId="0" borderId="9" xfId="0" applyNumberFormat="1" applyFont="1" applyFill="1" applyBorder="1" applyAlignment="1">
      <alignment horizontal="right"/>
    </xf>
    <xf numFmtId="3" fontId="15" fillId="6" borderId="8" xfId="0" applyNumberFormat="1" applyFont="1" applyFill="1" applyBorder="1" applyAlignment="1">
      <alignment horizontal="right"/>
    </xf>
    <xf numFmtId="10" fontId="15" fillId="6" borderId="8" xfId="0" applyNumberFormat="1" applyFont="1" applyFill="1" applyBorder="1" applyAlignment="1">
      <alignment horizontal="right"/>
    </xf>
    <xf numFmtId="10" fontId="15" fillId="6" borderId="11" xfId="0" applyNumberFormat="1" applyFont="1" applyFill="1" applyBorder="1" applyAlignment="1">
      <alignment horizontal="right"/>
    </xf>
    <xf numFmtId="0" fontId="15" fillId="0" borderId="43" xfId="0" applyFont="1" applyFill="1" applyBorder="1" applyAlignment="1">
      <alignment horizontal="left" wrapText="1"/>
    </xf>
    <xf numFmtId="3" fontId="15" fillId="0" borderId="13" xfId="0" applyNumberFormat="1" applyFont="1" applyFill="1" applyBorder="1" applyAlignment="1">
      <alignment horizontal="right"/>
    </xf>
    <xf numFmtId="3" fontId="15" fillId="0" borderId="14" xfId="0" applyNumberFormat="1" applyFont="1" applyFill="1" applyBorder="1" applyAlignment="1">
      <alignment horizontal="right"/>
    </xf>
    <xf numFmtId="3" fontId="15" fillId="6" borderId="14" xfId="0" applyNumberFormat="1" applyFont="1" applyFill="1" applyBorder="1" applyAlignment="1">
      <alignment horizontal="right"/>
    </xf>
    <xf numFmtId="10" fontId="15" fillId="6" borderId="14" xfId="0" applyNumberFormat="1" applyFont="1" applyFill="1" applyBorder="1" applyAlignment="1">
      <alignment horizontal="right"/>
    </xf>
    <xf numFmtId="10" fontId="15" fillId="6" borderId="60" xfId="0" applyNumberFormat="1" applyFont="1" applyFill="1" applyBorder="1" applyAlignment="1">
      <alignment horizontal="right"/>
    </xf>
    <xf numFmtId="0" fontId="15" fillId="0" borderId="31" xfId="0" applyFont="1" applyFill="1" applyBorder="1" applyAlignment="1">
      <alignment horizontal="left" wrapText="1"/>
    </xf>
    <xf numFmtId="3" fontId="15" fillId="0" borderId="35" xfId="0" applyNumberFormat="1" applyFont="1" applyFill="1" applyBorder="1" applyAlignment="1">
      <alignment horizontal="right"/>
    </xf>
    <xf numFmtId="3" fontId="15" fillId="6" borderId="17" xfId="0" applyNumberFormat="1" applyFont="1" applyFill="1" applyBorder="1" applyAlignment="1">
      <alignment horizontal="right"/>
    </xf>
    <xf numFmtId="10" fontId="15" fillId="6" borderId="17" xfId="0" applyNumberFormat="1" applyFont="1" applyFill="1" applyBorder="1" applyAlignment="1">
      <alignment horizontal="right"/>
    </xf>
    <xf numFmtId="10" fontId="15" fillId="6" borderId="36" xfId="0" applyNumberFormat="1" applyFont="1" applyFill="1" applyBorder="1" applyAlignment="1">
      <alignment horizontal="right"/>
    </xf>
    <xf numFmtId="165" fontId="15" fillId="0" borderId="33" xfId="0" applyNumberFormat="1" applyFont="1" applyFill="1" applyBorder="1" applyAlignment="1">
      <alignment horizontal="right"/>
    </xf>
    <xf numFmtId="165" fontId="15" fillId="0" borderId="16" xfId="0" applyNumberFormat="1" applyFont="1" applyFill="1" applyBorder="1" applyAlignment="1">
      <alignment horizontal="right"/>
    </xf>
    <xf numFmtId="165" fontId="15" fillId="6" borderId="16" xfId="0" applyNumberFormat="1" applyFont="1" applyFill="1" applyBorder="1" applyAlignment="1">
      <alignment horizontal="right"/>
    </xf>
    <xf numFmtId="165" fontId="15" fillId="6" borderId="34" xfId="0" applyNumberFormat="1" applyFont="1" applyFill="1" applyBorder="1" applyAlignment="1">
      <alignment horizontal="right"/>
    </xf>
    <xf numFmtId="0" fontId="7" fillId="0" borderId="29" xfId="0" applyFont="1" applyBorder="1"/>
    <xf numFmtId="0" fontId="7" fillId="0" borderId="9" xfId="0" applyFont="1" applyBorder="1"/>
    <xf numFmtId="0" fontId="7" fillId="6" borderId="8" xfId="0" applyFont="1" applyFill="1" applyBorder="1"/>
    <xf numFmtId="0" fontId="7" fillId="6" borderId="11" xfId="0" applyFont="1" applyFill="1" applyBorder="1"/>
    <xf numFmtId="0" fontId="7" fillId="0" borderId="31" xfId="0" applyFont="1" applyBorder="1"/>
    <xf numFmtId="0" fontId="7" fillId="0" borderId="35" xfId="0" applyFont="1" applyBorder="1"/>
    <xf numFmtId="0" fontId="7" fillId="6" borderId="17" xfId="0" applyFont="1" applyFill="1" applyBorder="1"/>
    <xf numFmtId="0" fontId="7" fillId="6" borderId="36" xfId="0" applyFont="1" applyFill="1" applyBorder="1"/>
    <xf numFmtId="0" fontId="7" fillId="0" borderId="59" xfId="0" applyFont="1" applyBorder="1"/>
    <xf numFmtId="0" fontId="7" fillId="0" borderId="33" xfId="0" applyFont="1" applyBorder="1"/>
    <xf numFmtId="0" fontId="7" fillId="6" borderId="16" xfId="0" applyFont="1" applyFill="1" applyBorder="1"/>
    <xf numFmtId="0" fontId="7" fillId="6" borderId="34" xfId="0" applyFont="1" applyFill="1" applyBorder="1"/>
    <xf numFmtId="37" fontId="15" fillId="0" borderId="33" xfId="0" applyNumberFormat="1" applyFont="1" applyFill="1" applyBorder="1" applyAlignment="1">
      <alignment horizontal="right"/>
    </xf>
    <xf numFmtId="3" fontId="7" fillId="6" borderId="16" xfId="0" applyNumberFormat="1" applyFont="1" applyFill="1" applyBorder="1"/>
    <xf numFmtId="10" fontId="7" fillId="6" borderId="34" xfId="0" applyNumberFormat="1" applyFont="1" applyFill="1" applyBorder="1"/>
    <xf numFmtId="3" fontId="15" fillId="6" borderId="11" xfId="0" applyNumberFormat="1" applyFont="1" applyFill="1" applyBorder="1" applyAlignment="1">
      <alignment horizontal="right"/>
    </xf>
    <xf numFmtId="0" fontId="6" fillId="0" borderId="26" xfId="0" applyFont="1" applyBorder="1" applyAlignment="1">
      <alignment vertical="center"/>
    </xf>
    <xf numFmtId="3" fontId="7" fillId="0" borderId="61" xfId="0" applyNumberFormat="1" applyFont="1" applyBorder="1" applyAlignment="1">
      <alignment vertical="center"/>
    </xf>
    <xf numFmtId="3" fontId="7" fillId="0" borderId="62" xfId="0" applyNumberFormat="1" applyFont="1" applyBorder="1" applyAlignment="1">
      <alignment vertical="center"/>
    </xf>
    <xf numFmtId="3" fontId="7" fillId="6" borderId="62" xfId="0" applyNumberFormat="1" applyFont="1" applyFill="1" applyBorder="1" applyAlignment="1">
      <alignment vertical="center"/>
    </xf>
    <xf numFmtId="10" fontId="7" fillId="6" borderId="62" xfId="0" applyNumberFormat="1" applyFont="1" applyFill="1" applyBorder="1" applyAlignment="1">
      <alignment vertical="center"/>
    </xf>
    <xf numFmtId="10" fontId="7" fillId="6" borderId="63" xfId="0" applyNumberFormat="1" applyFont="1" applyFill="1" applyBorder="1" applyAlignment="1">
      <alignment vertical="center"/>
    </xf>
    <xf numFmtId="0" fontId="7" fillId="0" borderId="4" xfId="0" applyFont="1" applyBorder="1" applyAlignment="1"/>
    <xf numFmtId="0" fontId="12" fillId="8" borderId="51" xfId="0" applyFont="1" applyFill="1" applyBorder="1" applyAlignment="1">
      <alignment horizontal="center" vertical="center" wrapText="1" shrinkToFit="1"/>
    </xf>
    <xf numFmtId="0" fontId="12" fillId="8" borderId="58" xfId="0" applyFont="1" applyFill="1" applyBorder="1" applyAlignment="1">
      <alignment horizontal="center" vertical="center" wrapText="1"/>
    </xf>
    <xf numFmtId="0" fontId="12" fillId="8" borderId="69" xfId="0" applyFont="1" applyFill="1" applyBorder="1" applyAlignment="1">
      <alignment horizontal="center" vertical="center" wrapText="1" shrinkToFit="1"/>
    </xf>
    <xf numFmtId="0" fontId="12" fillId="8" borderId="70" xfId="0" applyFont="1" applyFill="1" applyBorder="1" applyAlignment="1">
      <alignment horizontal="center" vertical="center" wrapText="1"/>
    </xf>
    <xf numFmtId="3" fontId="12" fillId="6" borderId="8" xfId="0" applyNumberFormat="1" applyFont="1" applyFill="1" applyBorder="1"/>
    <xf numFmtId="10" fontId="12" fillId="6" borderId="8" xfId="0" applyNumberFormat="1" applyFont="1" applyFill="1" applyBorder="1"/>
    <xf numFmtId="3" fontId="6" fillId="6" borderId="8" xfId="0" applyNumberFormat="1" applyFont="1" applyFill="1" applyBorder="1"/>
    <xf numFmtId="3" fontId="5" fillId="6" borderId="8" xfId="0" applyNumberFormat="1" applyFont="1" applyFill="1" applyBorder="1"/>
    <xf numFmtId="10" fontId="5" fillId="6" borderId="8" xfId="0" applyNumberFormat="1" applyFont="1" applyFill="1" applyBorder="1"/>
    <xf numFmtId="0" fontId="6" fillId="7" borderId="21" xfId="0" applyFont="1" applyFill="1" applyBorder="1" applyAlignment="1">
      <alignment horizontal="center" vertical="center" wrapText="1"/>
    </xf>
    <xf numFmtId="10" fontId="6" fillId="7" borderId="21" xfId="0" applyNumberFormat="1" applyFont="1" applyFill="1" applyBorder="1" applyAlignment="1">
      <alignment horizontal="center" vertical="center" wrapText="1"/>
    </xf>
    <xf numFmtId="3" fontId="7" fillId="6" borderId="21" xfId="0" applyNumberFormat="1" applyFont="1" applyFill="1" applyBorder="1"/>
    <xf numFmtId="10" fontId="7" fillId="6" borderId="21" xfId="0" applyNumberFormat="1" applyFont="1" applyFill="1" applyBorder="1"/>
    <xf numFmtId="10" fontId="15" fillId="6" borderId="21" xfId="0" applyNumberFormat="1" applyFont="1" applyFill="1" applyBorder="1" applyAlignment="1">
      <alignment horizontal="right"/>
    </xf>
    <xf numFmtId="0" fontId="6" fillId="6" borderId="21" xfId="0" applyFont="1" applyFill="1" applyBorder="1" applyAlignment="1">
      <alignment vertical="center"/>
    </xf>
    <xf numFmtId="3" fontId="6" fillId="6" borderId="21" xfId="0" applyNumberFormat="1" applyFont="1" applyFill="1" applyBorder="1" applyAlignment="1">
      <alignment vertical="center"/>
    </xf>
    <xf numFmtId="10" fontId="6" fillId="6" borderId="21" xfId="0" applyNumberFormat="1" applyFont="1" applyFill="1" applyBorder="1"/>
    <xf numFmtId="0" fontId="10" fillId="9" borderId="2" xfId="0" applyFont="1" applyFill="1" applyBorder="1" applyAlignment="1">
      <alignment horizontal="center" vertical="center"/>
    </xf>
    <xf numFmtId="0" fontId="10" fillId="9" borderId="3" xfId="0" applyFont="1" applyFill="1" applyBorder="1"/>
    <xf numFmtId="3" fontId="10" fillId="6" borderId="3" xfId="0" applyNumberFormat="1" applyFont="1" applyFill="1" applyBorder="1"/>
    <xf numFmtId="10" fontId="10" fillId="6" borderId="4" xfId="0" applyNumberFormat="1" applyFont="1" applyFill="1" applyBorder="1" applyAlignment="1">
      <alignment horizontal="center"/>
    </xf>
    <xf numFmtId="0" fontId="10" fillId="10" borderId="2" xfId="0" applyFont="1" applyFill="1" applyBorder="1" applyAlignment="1">
      <alignment horizontal="center" vertical="center"/>
    </xf>
    <xf numFmtId="0" fontId="10" fillId="10" borderId="3" xfId="0" applyFont="1" applyFill="1" applyBorder="1"/>
    <xf numFmtId="0" fontId="5" fillId="0" borderId="0" xfId="0" applyFont="1" applyFill="1"/>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7" fillId="0" borderId="20"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25" xfId="0" applyFont="1" applyBorder="1" applyAlignment="1">
      <alignment horizontal="righ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7"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6" fillId="0" borderId="29" xfId="0" applyFont="1" applyBorder="1" applyAlignment="1">
      <alignment horizontal="left"/>
    </xf>
    <xf numFmtId="0" fontId="6" fillId="0" borderId="30" xfId="0" applyFont="1" applyBorder="1" applyAlignment="1">
      <alignment horizontal="left"/>
    </xf>
    <xf numFmtId="0" fontId="6" fillId="0" borderId="31" xfId="0" applyFont="1" applyBorder="1" applyAlignment="1">
      <alignment horizontal="left"/>
    </xf>
    <xf numFmtId="0" fontId="6" fillId="0" borderId="32" xfId="0" applyFont="1" applyBorder="1" applyAlignment="1">
      <alignment horizontal="left"/>
    </xf>
    <xf numFmtId="0" fontId="6" fillId="0" borderId="35" xfId="0" applyFont="1" applyBorder="1" applyAlignment="1">
      <alignment horizontal="left"/>
    </xf>
    <xf numFmtId="0" fontId="6" fillId="0" borderId="17" xfId="0" applyFont="1" applyBorder="1" applyAlignment="1">
      <alignment horizontal="left"/>
    </xf>
    <xf numFmtId="0" fontId="6" fillId="0" borderId="36" xfId="0" applyFont="1" applyBorder="1" applyAlignment="1">
      <alignment horizontal="left"/>
    </xf>
    <xf numFmtId="0" fontId="6" fillId="0" borderId="9" xfId="0" applyFont="1" applyBorder="1" applyAlignment="1">
      <alignment horizontal="left"/>
    </xf>
    <xf numFmtId="0" fontId="6" fillId="0" borderId="8" xfId="0" applyFont="1" applyBorder="1" applyAlignment="1">
      <alignment horizontal="left"/>
    </xf>
    <xf numFmtId="0" fontId="6" fillId="0" borderId="11" xfId="0" applyFont="1" applyBorder="1" applyAlignment="1">
      <alignment horizontal="left"/>
    </xf>
    <xf numFmtId="0" fontId="7" fillId="5" borderId="5" xfId="0" applyFont="1" applyFill="1" applyBorder="1" applyAlignment="1">
      <alignment horizontal="justify" vertical="top" wrapText="1"/>
    </xf>
    <xf numFmtId="0" fontId="7" fillId="5" borderId="6" xfId="0" applyFont="1" applyFill="1" applyBorder="1" applyAlignment="1">
      <alignment horizontal="justify"/>
    </xf>
    <xf numFmtId="0" fontId="7" fillId="5" borderId="7" xfId="0" applyFont="1" applyFill="1" applyBorder="1" applyAlignment="1">
      <alignment horizontal="justify"/>
    </xf>
    <xf numFmtId="0" fontId="8" fillId="0" borderId="23"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7" fillId="5" borderId="26" xfId="0" applyFont="1" applyFill="1" applyBorder="1" applyAlignment="1">
      <alignment horizontal="justify" vertical="top" wrapText="1"/>
    </xf>
    <xf numFmtId="0" fontId="7" fillId="5" borderId="27" xfId="0" applyFont="1" applyFill="1" applyBorder="1" applyAlignment="1">
      <alignment horizontal="justify"/>
    </xf>
    <xf numFmtId="0" fontId="7" fillId="5" borderId="28" xfId="0" applyFont="1" applyFill="1" applyBorder="1" applyAlignment="1">
      <alignment horizontal="justify"/>
    </xf>
    <xf numFmtId="0" fontId="7"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6" fillId="0" borderId="7" xfId="0" applyFont="1" applyFill="1" applyBorder="1" applyAlignment="1">
      <alignment horizontal="justify" vertical="top" wrapText="1"/>
    </xf>
    <xf numFmtId="0" fontId="7" fillId="0" borderId="23"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8" xfId="0" applyFont="1" applyBorder="1" applyAlignment="1">
      <alignment horizontal="justify" vertical="center" wrapText="1"/>
    </xf>
    <xf numFmtId="0" fontId="7" fillId="0" borderId="26" xfId="0" applyFont="1" applyFill="1" applyBorder="1" applyAlignment="1">
      <alignment horizontal="justify" wrapText="1"/>
    </xf>
    <xf numFmtId="0" fontId="6" fillId="0" borderId="27" xfId="0" applyFont="1" applyFill="1" applyBorder="1" applyAlignment="1">
      <alignment horizontal="justify" wrapText="1"/>
    </xf>
    <xf numFmtId="0" fontId="6" fillId="0" borderId="28" xfId="0" applyFont="1" applyFill="1" applyBorder="1" applyAlignment="1">
      <alignment horizontal="justify"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33" xfId="0" applyFont="1" applyBorder="1" applyAlignment="1">
      <alignment horizontal="left"/>
    </xf>
    <xf numFmtId="0" fontId="6" fillId="0" borderId="37" xfId="0" applyFont="1" applyBorder="1" applyAlignment="1">
      <alignment horizontal="left"/>
    </xf>
    <xf numFmtId="0" fontId="6" fillId="0" borderId="16" xfId="0" applyFont="1" applyBorder="1" applyAlignment="1">
      <alignment horizontal="left"/>
    </xf>
    <xf numFmtId="0" fontId="6" fillId="0" borderId="34" xfId="0" applyFont="1" applyBorder="1" applyAlignment="1">
      <alignment horizontal="left"/>
    </xf>
    <xf numFmtId="0" fontId="10" fillId="8" borderId="58"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10" fillId="8" borderId="46" xfId="0" applyFont="1" applyFill="1" applyBorder="1" applyAlignment="1">
      <alignment horizontal="center" vertical="center" wrapText="1"/>
    </xf>
    <xf numFmtId="0" fontId="10" fillId="8" borderId="70"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71"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38" xfId="0" applyFont="1" applyBorder="1" applyAlignment="1">
      <alignment horizontal="center" vertical="center"/>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0" borderId="24" xfId="0" applyFont="1" applyBorder="1" applyAlignment="1">
      <alignment horizontal="right"/>
    </xf>
    <xf numFmtId="0" fontId="6" fillId="0" borderId="25" xfId="0" applyFont="1" applyBorder="1" applyAlignment="1">
      <alignment horizontal="right"/>
    </xf>
    <xf numFmtId="0" fontId="20" fillId="0" borderId="23" xfId="0" applyFont="1" applyBorder="1" applyAlignment="1">
      <alignment horizontal="left"/>
    </xf>
    <xf numFmtId="0" fontId="20" fillId="0" borderId="24" xfId="0" applyFont="1" applyBorder="1" applyAlignment="1">
      <alignment horizontal="left"/>
    </xf>
    <xf numFmtId="0" fontId="20" fillId="0" borderId="25" xfId="0" applyFont="1" applyBorder="1" applyAlignment="1">
      <alignment horizontal="left"/>
    </xf>
    <xf numFmtId="0" fontId="10" fillId="8" borderId="53"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69" xfId="0" applyFont="1" applyFill="1" applyBorder="1" applyAlignment="1">
      <alignment horizontal="center" vertical="center" wrapText="1"/>
    </xf>
    <xf numFmtId="0" fontId="10" fillId="8" borderId="58" xfId="0" applyFont="1" applyFill="1" applyBorder="1" applyAlignment="1">
      <alignment vertical="center" wrapText="1"/>
    </xf>
    <xf numFmtId="0" fontId="10" fillId="8" borderId="64" xfId="0" applyFont="1" applyFill="1" applyBorder="1" applyAlignment="1">
      <alignment vertical="center" wrapText="1"/>
    </xf>
    <xf numFmtId="0" fontId="10" fillId="8" borderId="70" xfId="0" applyFont="1" applyFill="1" applyBorder="1" applyAlignment="1">
      <alignment vertical="center" wrapText="1"/>
    </xf>
    <xf numFmtId="0" fontId="13" fillId="8" borderId="3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0" borderId="39" xfId="0" applyFont="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13" fillId="0" borderId="3" xfId="0" applyFont="1" applyBorder="1" applyAlignment="1">
      <alignment horizontal="center"/>
    </xf>
    <xf numFmtId="0" fontId="13" fillId="0" borderId="68" xfId="0" applyFont="1" applyBorder="1" applyAlignment="1">
      <alignment horizontal="left"/>
    </xf>
    <xf numFmtId="0" fontId="13" fillId="0" borderId="0" xfId="0" applyFont="1" applyBorder="1" applyAlignment="1">
      <alignment horizontal="left"/>
    </xf>
    <xf numFmtId="0" fontId="13" fillId="0" borderId="12" xfId="0" applyFont="1" applyBorder="1" applyAlignment="1">
      <alignment horizontal="left"/>
    </xf>
    <xf numFmtId="0" fontId="13" fillId="0" borderId="42" xfId="0" applyFont="1" applyBorder="1" applyAlignment="1">
      <alignment horizontal="left"/>
    </xf>
    <xf numFmtId="0" fontId="13" fillId="0" borderId="41" xfId="0" applyFont="1" applyBorder="1" applyAlignment="1">
      <alignment horizontal="left"/>
    </xf>
    <xf numFmtId="0" fontId="13" fillId="0" borderId="22" xfId="0" applyFont="1" applyBorder="1" applyAlignment="1">
      <alignment horizontal="left"/>
    </xf>
    <xf numFmtId="0" fontId="13" fillId="0" borderId="3" xfId="0" applyFont="1" applyBorder="1" applyAlignment="1">
      <alignment horizontal="left"/>
    </xf>
    <xf numFmtId="0" fontId="13" fillId="0" borderId="43" xfId="0" applyFont="1" applyBorder="1" applyAlignment="1">
      <alignment horizontal="center"/>
    </xf>
    <xf numFmtId="0" fontId="13" fillId="0" borderId="12" xfId="0" applyFont="1" applyBorder="1" applyAlignment="1">
      <alignment horizontal="center"/>
    </xf>
    <xf numFmtId="0" fontId="13" fillId="0" borderId="44"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13" fillId="0" borderId="20" xfId="0" applyFont="1" applyBorder="1" applyAlignment="1">
      <alignment horizontal="center"/>
    </xf>
    <xf numFmtId="0" fontId="13" fillId="0" borderId="45" xfId="0" applyFont="1" applyBorder="1" applyAlignment="1">
      <alignment horizontal="center"/>
    </xf>
    <xf numFmtId="0" fontId="13" fillId="0" borderId="22" xfId="0" applyFont="1" applyBorder="1" applyAlignment="1">
      <alignment horizontal="center"/>
    </xf>
    <xf numFmtId="0" fontId="13" fillId="0" borderId="4" xfId="0" applyFont="1" applyBorder="1" applyAlignment="1">
      <alignment horizontal="center"/>
    </xf>
    <xf numFmtId="4" fontId="13" fillId="8" borderId="54" xfId="0" applyNumberFormat="1" applyFont="1" applyFill="1" applyBorder="1" applyAlignment="1">
      <alignment horizontal="center" vertical="center" wrapText="1"/>
    </xf>
    <xf numFmtId="4" fontId="13" fillId="8" borderId="55" xfId="0" applyNumberFormat="1" applyFont="1" applyFill="1" applyBorder="1" applyAlignment="1">
      <alignment horizontal="center" vertical="center" wrapText="1"/>
    </xf>
    <xf numFmtId="4" fontId="13" fillId="8" borderId="56" xfId="0" applyNumberFormat="1" applyFont="1" applyFill="1" applyBorder="1" applyAlignment="1">
      <alignment horizontal="center" vertical="center" wrapText="1"/>
    </xf>
    <xf numFmtId="0" fontId="13" fillId="0" borderId="42" xfId="0" applyFont="1" applyBorder="1" applyAlignment="1">
      <alignment horizontal="center"/>
    </xf>
    <xf numFmtId="0" fontId="13" fillId="0" borderId="39" xfId="0" applyFont="1" applyBorder="1" applyAlignment="1">
      <alignment horizontal="left" vertical="center" wrapText="1"/>
    </xf>
    <xf numFmtId="0" fontId="13" fillId="0" borderId="12" xfId="0" applyFont="1" applyBorder="1" applyAlignment="1">
      <alignment horizontal="left" vertical="center" wrapText="1"/>
    </xf>
    <xf numFmtId="0" fontId="13" fillId="0" borderId="44" xfId="0" applyFont="1" applyBorder="1" applyAlignment="1">
      <alignment horizontal="left" vertical="center" wrapText="1"/>
    </xf>
    <xf numFmtId="0" fontId="13" fillId="0" borderId="68"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6" fillId="0" borderId="14" xfId="0" applyFont="1" applyBorder="1" applyAlignment="1">
      <alignment horizontal="center" vertical="center"/>
    </xf>
    <xf numFmtId="0" fontId="6" fillId="0" borderId="46" xfId="0" applyFont="1" applyBorder="1" applyAlignment="1">
      <alignment horizontal="center" vertical="center"/>
    </xf>
    <xf numFmtId="0" fontId="6" fillId="7" borderId="10"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10" fillId="0" borderId="49" xfId="0" applyFont="1" applyBorder="1" applyAlignment="1">
      <alignment horizontal="left"/>
    </xf>
    <xf numFmtId="0" fontId="10" fillId="0" borderId="12" xfId="0" applyFont="1" applyBorder="1" applyAlignment="1">
      <alignment horizontal="left"/>
    </xf>
    <xf numFmtId="0" fontId="10" fillId="0" borderId="32" xfId="0" applyFont="1" applyBorder="1" applyAlignment="1">
      <alignment horizontal="left"/>
    </xf>
    <xf numFmtId="0" fontId="10" fillId="0" borderId="50" xfId="0" applyFont="1" applyBorder="1" applyAlignment="1">
      <alignment horizontal="left"/>
    </xf>
    <xf numFmtId="0" fontId="13" fillId="8" borderId="51" xfId="0" applyFont="1" applyFill="1" applyBorder="1" applyAlignment="1">
      <alignment horizontal="center" vertical="center" wrapText="1" shrinkToFit="1"/>
    </xf>
    <xf numFmtId="0" fontId="13" fillId="8" borderId="2" xfId="0" applyFont="1" applyFill="1" applyBorder="1" applyAlignment="1">
      <alignment horizontal="center" vertical="center" wrapText="1" shrinkToFit="1"/>
    </xf>
    <xf numFmtId="0" fontId="13" fillId="8" borderId="52"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10" xfId="0" applyFont="1" applyFill="1" applyBorder="1" applyAlignment="1">
      <alignment horizontal="center" vertical="center" wrapText="1"/>
    </xf>
    <xf numFmtId="4" fontId="13" fillId="8" borderId="53" xfId="0" applyNumberFormat="1" applyFont="1" applyFill="1" applyBorder="1" applyAlignment="1">
      <alignment horizontal="center" vertical="center" wrapText="1"/>
    </xf>
    <xf numFmtId="4" fontId="13" fillId="8" borderId="51" xfId="0" applyNumberFormat="1" applyFont="1" applyFill="1" applyBorder="1" applyAlignment="1">
      <alignment horizontal="center" vertical="center" wrapText="1"/>
    </xf>
    <xf numFmtId="4" fontId="13" fillId="8" borderId="2" xfId="0" applyNumberFormat="1" applyFont="1" applyFill="1" applyBorder="1" applyAlignment="1">
      <alignment horizontal="center" vertical="center" wrapText="1"/>
    </xf>
    <xf numFmtId="0" fontId="6" fillId="0" borderId="47" xfId="0" applyFont="1" applyBorder="1" applyAlignment="1">
      <alignment horizontal="center"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10" fillId="0" borderId="1" xfId="0" applyFont="1" applyBorder="1" applyAlignment="1">
      <alignment horizontal="left" vertical="center"/>
    </xf>
    <xf numFmtId="0" fontId="10" fillId="0" borderId="0" xfId="0" applyFont="1" applyBorder="1" applyAlignment="1">
      <alignment horizontal="left" vertical="center"/>
    </xf>
    <xf numFmtId="0" fontId="10" fillId="0" borderId="20" xfId="0" applyFont="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59" xfId="0" applyFont="1" applyBorder="1" applyAlignment="1">
      <alignment horizontal="left" vertical="center" wrapText="1"/>
    </xf>
    <xf numFmtId="0" fontId="6" fillId="0" borderId="29" xfId="0" applyFont="1" applyBorder="1" applyAlignment="1">
      <alignment horizontal="left" vertical="center" wrapText="1"/>
    </xf>
    <xf numFmtId="0" fontId="6" fillId="0" borderId="43" xfId="0" applyFont="1" applyBorder="1" applyAlignment="1">
      <alignment horizontal="left" vertical="center" wrapText="1"/>
    </xf>
    <xf numFmtId="0" fontId="6" fillId="0" borderId="31" xfId="0" applyFont="1" applyBorder="1" applyAlignment="1">
      <alignment horizontal="left" vertical="center" wrapText="1"/>
    </xf>
    <xf numFmtId="0" fontId="6" fillId="0" borderId="1" xfId="0" applyFont="1" applyBorder="1" applyAlignment="1">
      <alignment horizontal="center"/>
    </xf>
    <xf numFmtId="0" fontId="6" fillId="0" borderId="0" xfId="0" applyFont="1" applyBorder="1" applyAlignment="1">
      <alignment horizontal="center"/>
    </xf>
    <xf numFmtId="0" fontId="26" fillId="0" borderId="0" xfId="0" applyFont="1" applyBorder="1" applyAlignment="1">
      <alignment horizontal="center" wrapText="1"/>
    </xf>
    <xf numFmtId="0" fontId="26" fillId="0" borderId="20" xfId="0" applyFont="1" applyBorder="1" applyAlignment="1">
      <alignment horizontal="center" wrapText="1"/>
    </xf>
    <xf numFmtId="0" fontId="26" fillId="0" borderId="27" xfId="0" applyFont="1" applyBorder="1" applyAlignment="1">
      <alignment horizontal="center" wrapText="1"/>
    </xf>
    <xf numFmtId="0" fontId="26" fillId="0" borderId="28" xfId="0" applyFont="1" applyBorder="1" applyAlignment="1">
      <alignment horizontal="center" wrapText="1"/>
    </xf>
    <xf numFmtId="0" fontId="7" fillId="0" borderId="9" xfId="0" applyFont="1" applyBorder="1" applyAlignment="1"/>
    <xf numFmtId="0" fontId="7" fillId="0" borderId="8" xfId="0" applyFont="1" applyBorder="1" applyAlignment="1"/>
    <xf numFmtId="0" fontId="7" fillId="0" borderId="10" xfId="0" applyFont="1" applyFill="1" applyBorder="1" applyAlignment="1">
      <alignment horizontal="right"/>
    </xf>
    <xf numFmtId="0" fontId="7" fillId="0" borderId="30" xfId="0" applyFont="1" applyFill="1" applyBorder="1" applyAlignment="1">
      <alignment horizontal="right"/>
    </xf>
    <xf numFmtId="0" fontId="7" fillId="0" borderId="48" xfId="0" applyFont="1" applyFill="1" applyBorder="1" applyAlignment="1">
      <alignment horizontal="right"/>
    </xf>
    <xf numFmtId="0" fontId="7" fillId="0" borderId="35" xfId="0" applyFont="1" applyBorder="1" applyAlignment="1"/>
    <xf numFmtId="0" fontId="7" fillId="0" borderId="17" xfId="0" applyFont="1" applyBorder="1" applyAlignment="1"/>
    <xf numFmtId="0" fontId="7" fillId="0" borderId="33" xfId="0" applyFont="1" applyBorder="1" applyAlignment="1"/>
    <xf numFmtId="0" fontId="7" fillId="0" borderId="46" xfId="0" applyFont="1" applyBorder="1" applyAlignment="1"/>
    <xf numFmtId="0" fontId="7" fillId="0" borderId="41" xfId="0" applyFont="1" applyBorder="1" applyAlignment="1">
      <alignment horizontal="right"/>
    </xf>
    <xf numFmtId="0" fontId="7" fillId="0" borderId="22" xfId="0" applyFont="1" applyBorder="1" applyAlignment="1">
      <alignment horizontal="right"/>
    </xf>
    <xf numFmtId="0" fontId="7" fillId="0" borderId="3" xfId="0" applyFont="1" applyBorder="1" applyAlignment="1">
      <alignment horizontal="right"/>
    </xf>
    <xf numFmtId="4" fontId="7" fillId="0" borderId="10" xfId="0" applyNumberFormat="1" applyFont="1" applyBorder="1" applyAlignment="1">
      <alignment horizontal="right"/>
    </xf>
    <xf numFmtId="4" fontId="7" fillId="0" borderId="30" xfId="0" applyNumberFormat="1" applyFont="1" applyBorder="1" applyAlignment="1">
      <alignment horizontal="right"/>
    </xf>
    <xf numFmtId="4" fontId="7" fillId="0" borderId="48" xfId="0" applyNumberFormat="1" applyFont="1" applyBorder="1" applyAlignment="1">
      <alignment horizontal="right"/>
    </xf>
    <xf numFmtId="0" fontId="7" fillId="0" borderId="0" xfId="0" applyFont="1" applyBorder="1" applyAlignment="1">
      <alignment horizontal="left"/>
    </xf>
    <xf numFmtId="10" fontId="7" fillId="0" borderId="49" xfId="0" applyNumberFormat="1" applyFont="1" applyBorder="1" applyAlignment="1">
      <alignment horizontal="right"/>
    </xf>
    <xf numFmtId="10" fontId="7" fillId="0" borderId="32" xfId="0" applyNumberFormat="1" applyFont="1" applyBorder="1" applyAlignment="1">
      <alignment horizontal="right"/>
    </xf>
    <xf numFmtId="10" fontId="7" fillId="0" borderId="50" xfId="0" applyNumberFormat="1" applyFont="1" applyBorder="1" applyAlignment="1">
      <alignment horizontal="right"/>
    </xf>
    <xf numFmtId="0" fontId="7" fillId="0" borderId="1" xfId="0" applyFont="1" applyBorder="1" applyAlignment="1"/>
    <xf numFmtId="0" fontId="7" fillId="0" borderId="0" xfId="0" applyFont="1" applyBorder="1" applyAlignment="1"/>
    <xf numFmtId="0" fontId="6" fillId="0" borderId="20" xfId="0" applyFont="1" applyBorder="1" applyAlignment="1">
      <alignment horizontal="center"/>
    </xf>
    <xf numFmtId="0" fontId="6" fillId="0" borderId="1" xfId="0" applyFont="1" applyBorder="1" applyAlignment="1"/>
    <xf numFmtId="0" fontId="6" fillId="0" borderId="0" xfId="0" applyFont="1" applyBorder="1" applyAlignment="1"/>
    <xf numFmtId="0" fontId="6" fillId="0" borderId="18" xfId="0" applyFont="1" applyBorder="1" applyAlignment="1">
      <alignment horizontal="left"/>
    </xf>
    <xf numFmtId="0" fontId="6" fillId="0" borderId="19" xfId="0" applyFont="1" applyBorder="1" applyAlignment="1">
      <alignment horizontal="left"/>
    </xf>
    <xf numFmtId="0" fontId="6" fillId="0" borderId="59" xfId="0" applyFont="1" applyBorder="1" applyAlignment="1">
      <alignment horizontal="left"/>
    </xf>
    <xf numFmtId="0" fontId="6" fillId="0" borderId="65" xfId="0" applyFont="1" applyBorder="1" applyAlignment="1">
      <alignment horizontal="left"/>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1" xfId="0" applyFont="1" applyBorder="1" applyAlignment="1">
      <alignment horizontal="left" vertical="center" wrapText="1"/>
    </xf>
    <xf numFmtId="164" fontId="15" fillId="0" borderId="15" xfId="1" applyFont="1" applyFill="1" applyBorder="1" applyAlignment="1">
      <alignment horizontal="center" vertical="center"/>
    </xf>
    <xf numFmtId="164" fontId="15" fillId="0" borderId="47" xfId="1" applyFont="1" applyFill="1" applyBorder="1" applyAlignment="1">
      <alignment horizontal="center" vertical="center"/>
    </xf>
    <xf numFmtId="164" fontId="15" fillId="0" borderId="38" xfId="1" applyFont="1" applyFill="1" applyBorder="1" applyAlignment="1">
      <alignment horizontal="center" vertical="center"/>
    </xf>
    <xf numFmtId="164" fontId="7" fillId="0" borderId="15" xfId="1" applyFont="1" applyBorder="1" applyAlignment="1">
      <alignment horizontal="center" vertical="center"/>
    </xf>
    <xf numFmtId="164" fontId="7" fillId="0" borderId="47" xfId="1" applyFont="1" applyBorder="1" applyAlignment="1">
      <alignment horizontal="center" vertical="center"/>
    </xf>
    <xf numFmtId="164" fontId="7" fillId="0" borderId="38" xfId="1" applyFont="1" applyBorder="1" applyAlignment="1">
      <alignment horizontal="center" vertical="center"/>
    </xf>
    <xf numFmtId="164" fontId="7" fillId="6" borderId="15" xfId="1" applyFont="1" applyFill="1" applyBorder="1" applyAlignment="1">
      <alignment horizontal="center" vertical="center"/>
    </xf>
    <xf numFmtId="164" fontId="7" fillId="6" borderId="47" xfId="1" applyFont="1" applyFill="1" applyBorder="1" applyAlignment="1">
      <alignment horizontal="center" vertical="center"/>
    </xf>
    <xf numFmtId="164" fontId="7" fillId="6" borderId="38" xfId="1" applyFont="1" applyFill="1" applyBorder="1" applyAlignment="1">
      <alignment horizontal="center" vertical="center"/>
    </xf>
    <xf numFmtId="10" fontId="7" fillId="6" borderId="15" xfId="0" applyNumberFormat="1" applyFont="1" applyFill="1" applyBorder="1" applyAlignment="1">
      <alignment horizontal="center" vertical="center"/>
    </xf>
    <xf numFmtId="10" fontId="7" fillId="6" borderId="47" xfId="0" applyNumberFormat="1" applyFont="1" applyFill="1" applyBorder="1" applyAlignment="1">
      <alignment horizontal="center" vertical="center"/>
    </xf>
    <xf numFmtId="10" fontId="7" fillId="6" borderId="38" xfId="0" applyNumberFormat="1" applyFont="1" applyFill="1" applyBorder="1" applyAlignment="1">
      <alignment horizontal="center" vertical="center"/>
    </xf>
    <xf numFmtId="10" fontId="15" fillId="6" borderId="15" xfId="0" applyNumberFormat="1" applyFont="1" applyFill="1" applyBorder="1" applyAlignment="1">
      <alignment horizontal="center" vertical="center"/>
    </xf>
    <xf numFmtId="10" fontId="15" fillId="6" borderId="47" xfId="0" applyNumberFormat="1" applyFont="1" applyFill="1" applyBorder="1" applyAlignment="1">
      <alignment horizontal="center" vertical="center"/>
    </xf>
    <xf numFmtId="10" fontId="15" fillId="6" borderId="38" xfId="0" applyNumberFormat="1" applyFont="1"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6" fillId="0" borderId="66" xfId="0" applyFont="1" applyBorder="1" applyAlignment="1">
      <alignment horizontal="left"/>
    </xf>
    <xf numFmtId="0" fontId="6" fillId="0" borderId="67" xfId="0" applyFont="1" applyBorder="1" applyAlignment="1">
      <alignment horizontal="left"/>
    </xf>
    <xf numFmtId="0" fontId="6" fillId="0" borderId="48" xfId="0" applyFont="1" applyBorder="1" applyAlignment="1">
      <alignment horizontal="left"/>
    </xf>
    <xf numFmtId="0" fontId="6" fillId="0" borderId="50" xfId="0" applyFont="1" applyBorder="1" applyAlignment="1">
      <alignment horizontal="left"/>
    </xf>
    <xf numFmtId="0" fontId="12" fillId="8" borderId="58" xfId="0" applyFont="1" applyFill="1" applyBorder="1" applyAlignment="1">
      <alignment horizontal="center" vertical="center" wrapText="1"/>
    </xf>
    <xf numFmtId="0" fontId="0" fillId="7" borderId="46" xfId="0" applyFill="1" applyBorder="1" applyAlignment="1">
      <alignment horizontal="center" vertical="center" wrapText="1"/>
    </xf>
    <xf numFmtId="0" fontId="12" fillId="8" borderId="46" xfId="0" applyFont="1" applyFill="1" applyBorder="1" applyAlignment="1">
      <alignment horizontal="center" vertical="center" wrapText="1"/>
    </xf>
    <xf numFmtId="0" fontId="3" fillId="8" borderId="58" xfId="0" applyFont="1" applyFill="1" applyBorder="1" applyAlignment="1">
      <alignment horizontal="center" vertical="center" wrapText="1"/>
    </xf>
    <xf numFmtId="0" fontId="3" fillId="8"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25" fillId="0" borderId="24" xfId="0" applyFont="1" applyBorder="1" applyAlignment="1">
      <alignment horizontal="right"/>
    </xf>
    <xf numFmtId="0" fontId="25" fillId="0" borderId="25" xfId="0" applyFont="1" applyBorder="1" applyAlignment="1">
      <alignment horizontal="right"/>
    </xf>
    <xf numFmtId="0" fontId="6" fillId="0" borderId="0" xfId="0" applyFont="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0</xdr:row>
      <xdr:rowOff>0</xdr:rowOff>
    </xdr:from>
    <xdr:to>
      <xdr:col>1</xdr:col>
      <xdr:colOff>790575</xdr:colOff>
      <xdr:row>1</xdr:row>
      <xdr:rowOff>390525</xdr:rowOff>
    </xdr:to>
    <xdr:pic>
      <xdr:nvPicPr>
        <xdr:cNvPr id="6430" name="4 Imagen" descr="Inic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0"/>
          <a:ext cx="13811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47625</xdr:rowOff>
    </xdr:from>
    <xdr:to>
      <xdr:col>2</xdr:col>
      <xdr:colOff>647700</xdr:colOff>
      <xdr:row>17</xdr:row>
      <xdr:rowOff>2105025</xdr:rowOff>
    </xdr:to>
    <xdr:pic>
      <xdr:nvPicPr>
        <xdr:cNvPr id="6431"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764125"/>
          <a:ext cx="340042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18</xdr:row>
      <xdr:rowOff>76200</xdr:rowOff>
    </xdr:from>
    <xdr:to>
      <xdr:col>4</xdr:col>
      <xdr:colOff>180975</xdr:colOff>
      <xdr:row>18</xdr:row>
      <xdr:rowOff>2362200</xdr:rowOff>
    </xdr:to>
    <xdr:pic>
      <xdr:nvPicPr>
        <xdr:cNvPr id="6432"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21135975"/>
          <a:ext cx="4419600"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1238250</xdr:colOff>
      <xdr:row>1</xdr:row>
      <xdr:rowOff>352425</xdr:rowOff>
    </xdr:to>
    <xdr:pic>
      <xdr:nvPicPr>
        <xdr:cNvPr id="29739" name="4 Imagen" descr="Inic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1085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76200</xdr:rowOff>
    </xdr:from>
    <xdr:to>
      <xdr:col>0</xdr:col>
      <xdr:colOff>1133475</xdr:colOff>
      <xdr:row>1</xdr:row>
      <xdr:rowOff>476250</xdr:rowOff>
    </xdr:to>
    <xdr:pic>
      <xdr:nvPicPr>
        <xdr:cNvPr id="30767" name="4 Imagen" descr="Inic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76200"/>
          <a:ext cx="923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9525</xdr:rowOff>
    </xdr:from>
    <xdr:to>
      <xdr:col>0</xdr:col>
      <xdr:colOff>1381125</xdr:colOff>
      <xdr:row>1</xdr:row>
      <xdr:rowOff>314325</xdr:rowOff>
    </xdr:to>
    <xdr:pic>
      <xdr:nvPicPr>
        <xdr:cNvPr id="31787" name="4 Imagen" descr="Inic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9525"/>
          <a:ext cx="11430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0</xdr:col>
      <xdr:colOff>1762125</xdr:colOff>
      <xdr:row>1</xdr:row>
      <xdr:rowOff>152400</xdr:rowOff>
    </xdr:to>
    <xdr:pic>
      <xdr:nvPicPr>
        <xdr:cNvPr id="32811" name="4 Imagen" descr="Inic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1600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19050</xdr:rowOff>
    </xdr:from>
    <xdr:to>
      <xdr:col>0</xdr:col>
      <xdr:colOff>1419225</xdr:colOff>
      <xdr:row>1</xdr:row>
      <xdr:rowOff>428625</xdr:rowOff>
    </xdr:to>
    <xdr:pic>
      <xdr:nvPicPr>
        <xdr:cNvPr id="33835" name="4 Imagen" descr="Inic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0"/>
          <a:ext cx="1190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view="pageBreakPreview" zoomScale="106" zoomScaleNormal="70" zoomScaleSheetLayoutView="106" workbookViewId="0">
      <selection activeCell="J9" sqref="J9"/>
    </sheetView>
  </sheetViews>
  <sheetFormatPr baseColWidth="10" defaultRowHeight="12.75" x14ac:dyDescent="0.2"/>
  <cols>
    <col min="1" max="1" width="19" customWidth="1"/>
    <col min="2" max="2" width="22.28515625" customWidth="1"/>
    <col min="8" max="8" width="36.140625" customWidth="1"/>
  </cols>
  <sheetData>
    <row r="1" spans="1:9" ht="63.75" customHeight="1" thickBot="1" x14ac:dyDescent="0.25">
      <c r="A1" s="256"/>
      <c r="B1" s="257"/>
      <c r="C1" s="232" t="s">
        <v>10</v>
      </c>
      <c r="D1" s="233"/>
      <c r="E1" s="233"/>
      <c r="F1" s="233"/>
      <c r="G1" s="233"/>
      <c r="H1" s="234"/>
    </row>
    <row r="2" spans="1:9" ht="36.75" customHeight="1" thickBot="1" x14ac:dyDescent="0.25">
      <c r="A2" s="258"/>
      <c r="B2" s="259"/>
      <c r="C2" s="232" t="s">
        <v>5</v>
      </c>
      <c r="D2" s="233"/>
      <c r="E2" s="233"/>
      <c r="F2" s="233"/>
      <c r="G2" s="233"/>
      <c r="H2" s="234"/>
    </row>
    <row r="3" spans="1:9" ht="15" thickBot="1" x14ac:dyDescent="0.25">
      <c r="A3" s="260" t="s">
        <v>11</v>
      </c>
      <c r="B3" s="261"/>
      <c r="C3" s="209" t="s">
        <v>161</v>
      </c>
      <c r="D3" s="210"/>
      <c r="E3" s="210"/>
      <c r="F3" s="210"/>
      <c r="G3" s="210"/>
      <c r="H3" s="211"/>
    </row>
    <row r="4" spans="1:9" ht="15" thickBot="1" x14ac:dyDescent="0.25">
      <c r="A4" s="212"/>
      <c r="B4" s="213"/>
      <c r="C4" s="213"/>
      <c r="D4" s="213"/>
      <c r="E4" s="213"/>
      <c r="F4" s="213"/>
      <c r="G4" s="213"/>
      <c r="H4" s="214"/>
    </row>
    <row r="5" spans="1:9" ht="14.25" x14ac:dyDescent="0.2">
      <c r="A5" s="262" t="s">
        <v>2</v>
      </c>
      <c r="B5" s="263"/>
      <c r="C5" s="262" t="s">
        <v>163</v>
      </c>
      <c r="D5" s="264"/>
      <c r="E5" s="264"/>
      <c r="F5" s="264"/>
      <c r="G5" s="264"/>
      <c r="H5" s="265"/>
    </row>
    <row r="6" spans="1:9" ht="14.25" x14ac:dyDescent="0.2">
      <c r="A6" s="218" t="s">
        <v>7</v>
      </c>
      <c r="B6" s="219"/>
      <c r="C6" s="225" t="s">
        <v>8</v>
      </c>
      <c r="D6" s="226"/>
      <c r="E6" s="226"/>
      <c r="F6" s="226"/>
      <c r="G6" s="226"/>
      <c r="H6" s="227"/>
    </row>
    <row r="7" spans="1:9" ht="14.25" x14ac:dyDescent="0.2">
      <c r="A7" s="218" t="s">
        <v>1</v>
      </c>
      <c r="B7" s="219"/>
      <c r="C7" s="225" t="s">
        <v>9</v>
      </c>
      <c r="D7" s="226"/>
      <c r="E7" s="226"/>
      <c r="F7" s="226"/>
      <c r="G7" s="226"/>
      <c r="H7" s="227"/>
    </row>
    <row r="8" spans="1:9" ht="15" thickBot="1" x14ac:dyDescent="0.25">
      <c r="A8" s="220" t="s">
        <v>6</v>
      </c>
      <c r="B8" s="221"/>
      <c r="C8" s="222" t="s">
        <v>153</v>
      </c>
      <c r="D8" s="223"/>
      <c r="E8" s="223"/>
      <c r="F8" s="223"/>
      <c r="G8" s="223"/>
      <c r="H8" s="224"/>
    </row>
    <row r="9" spans="1:9" ht="102" customHeight="1" x14ac:dyDescent="0.2">
      <c r="A9" s="247" t="s">
        <v>179</v>
      </c>
      <c r="B9" s="248"/>
      <c r="C9" s="248"/>
      <c r="D9" s="248"/>
      <c r="E9" s="248"/>
      <c r="F9" s="248"/>
      <c r="G9" s="248"/>
      <c r="H9" s="249"/>
    </row>
    <row r="10" spans="1:9" ht="50.25" customHeight="1" thickBot="1" x14ac:dyDescent="0.25">
      <c r="A10" s="250"/>
      <c r="B10" s="251"/>
      <c r="C10" s="251"/>
      <c r="D10" s="251"/>
      <c r="E10" s="251"/>
      <c r="F10" s="251"/>
      <c r="G10" s="251"/>
      <c r="H10" s="252"/>
    </row>
    <row r="11" spans="1:9" ht="15" thickBot="1" x14ac:dyDescent="0.25">
      <c r="A11" s="197" t="s">
        <v>12</v>
      </c>
      <c r="B11" s="198"/>
      <c r="C11" s="198"/>
      <c r="D11" s="198"/>
      <c r="E11" s="198"/>
      <c r="F11" s="198"/>
      <c r="G11" s="198"/>
      <c r="H11" s="199"/>
    </row>
    <row r="12" spans="1:9" ht="354.75" customHeight="1" x14ac:dyDescent="0.2">
      <c r="A12" s="228" t="s">
        <v>181</v>
      </c>
      <c r="B12" s="229"/>
      <c r="C12" s="229"/>
      <c r="D12" s="229"/>
      <c r="E12" s="229"/>
      <c r="F12" s="229"/>
      <c r="G12" s="229"/>
      <c r="H12" s="230"/>
      <c r="I12" s="1"/>
    </row>
    <row r="13" spans="1:9" ht="69" customHeight="1" thickBot="1" x14ac:dyDescent="0.25">
      <c r="A13" s="238" t="s">
        <v>180</v>
      </c>
      <c r="B13" s="239"/>
      <c r="C13" s="239"/>
      <c r="D13" s="239"/>
      <c r="E13" s="239"/>
      <c r="F13" s="239"/>
      <c r="G13" s="239"/>
      <c r="H13" s="240"/>
      <c r="I13" s="1"/>
    </row>
    <row r="14" spans="1:9" ht="15.75" customHeight="1" thickBot="1" x14ac:dyDescent="0.25">
      <c r="A14" s="197" t="s">
        <v>13</v>
      </c>
      <c r="B14" s="198"/>
      <c r="C14" s="198"/>
      <c r="D14" s="198"/>
      <c r="E14" s="198"/>
      <c r="F14" s="198"/>
      <c r="G14" s="198"/>
      <c r="H14" s="199"/>
    </row>
    <row r="15" spans="1:9" ht="394.5" customHeight="1" x14ac:dyDescent="0.2">
      <c r="A15" s="235" t="s">
        <v>182</v>
      </c>
      <c r="B15" s="236"/>
      <c r="C15" s="236"/>
      <c r="D15" s="236"/>
      <c r="E15" s="236"/>
      <c r="F15" s="236"/>
      <c r="G15" s="236"/>
      <c r="H15" s="237"/>
    </row>
    <row r="16" spans="1:9" ht="192.75" customHeight="1" thickBot="1" x14ac:dyDescent="0.25">
      <c r="A16" s="215" t="s">
        <v>184</v>
      </c>
      <c r="B16" s="216"/>
      <c r="C16" s="216"/>
      <c r="D16" s="216"/>
      <c r="E16" s="216"/>
      <c r="F16" s="216"/>
      <c r="G16" s="216"/>
      <c r="H16" s="217"/>
    </row>
    <row r="17" spans="1:8" ht="12.75" customHeight="1" thickBot="1" x14ac:dyDescent="0.25">
      <c r="A17" s="197" t="s">
        <v>14</v>
      </c>
      <c r="B17" s="198"/>
      <c r="C17" s="198"/>
      <c r="D17" s="198"/>
      <c r="E17" s="198"/>
      <c r="F17" s="198"/>
      <c r="G17" s="198"/>
      <c r="H17" s="199"/>
    </row>
    <row r="18" spans="1:8" ht="263.25" customHeight="1" x14ac:dyDescent="0.2">
      <c r="A18" s="241" t="s">
        <v>185</v>
      </c>
      <c r="B18" s="242"/>
      <c r="C18" s="242"/>
      <c r="D18" s="242"/>
      <c r="E18" s="242"/>
      <c r="F18" s="242"/>
      <c r="G18" s="242"/>
      <c r="H18" s="243"/>
    </row>
    <row r="19" spans="1:8" ht="267.75" customHeight="1" thickBot="1" x14ac:dyDescent="0.25">
      <c r="A19" s="253" t="s">
        <v>186</v>
      </c>
      <c r="B19" s="254"/>
      <c r="C19" s="254"/>
      <c r="D19" s="254"/>
      <c r="E19" s="254"/>
      <c r="F19" s="254"/>
      <c r="G19" s="254"/>
      <c r="H19" s="255"/>
    </row>
    <row r="20" spans="1:8" ht="12.75" customHeight="1" thickBot="1" x14ac:dyDescent="0.25">
      <c r="A20" s="232" t="s">
        <v>3</v>
      </c>
      <c r="B20" s="233"/>
      <c r="C20" s="233"/>
      <c r="D20" s="233"/>
      <c r="E20" s="233"/>
      <c r="F20" s="233"/>
      <c r="G20" s="233"/>
      <c r="H20" s="234"/>
    </row>
    <row r="21" spans="1:8" ht="188.25" customHeight="1" thickBot="1" x14ac:dyDescent="0.25">
      <c r="A21" s="244" t="s">
        <v>183</v>
      </c>
      <c r="B21" s="245"/>
      <c r="C21" s="245"/>
      <c r="D21" s="245"/>
      <c r="E21" s="245"/>
      <c r="F21" s="245"/>
      <c r="G21" s="245"/>
      <c r="H21" s="246"/>
    </row>
    <row r="22" spans="1:8" ht="48" customHeight="1" thickBot="1" x14ac:dyDescent="0.25">
      <c r="A22" s="231" t="s">
        <v>15</v>
      </c>
      <c r="B22" s="198"/>
      <c r="C22" s="198"/>
      <c r="D22" s="198"/>
      <c r="E22" s="198"/>
      <c r="F22" s="198"/>
      <c r="G22" s="198"/>
      <c r="H22" s="199"/>
    </row>
    <row r="23" spans="1:8" ht="12.75" customHeight="1" x14ac:dyDescent="0.2">
      <c r="A23" s="200" t="s">
        <v>152</v>
      </c>
      <c r="B23" s="201"/>
      <c r="C23" s="201"/>
      <c r="D23" s="201"/>
      <c r="E23" s="201"/>
      <c r="F23" s="201"/>
      <c r="G23" s="201"/>
      <c r="H23" s="202"/>
    </row>
    <row r="24" spans="1:8" ht="14.25" customHeight="1" x14ac:dyDescent="0.2">
      <c r="A24" s="203"/>
      <c r="B24" s="204"/>
      <c r="C24" s="204"/>
      <c r="D24" s="204"/>
      <c r="E24" s="204"/>
      <c r="F24" s="204"/>
      <c r="G24" s="204"/>
      <c r="H24" s="205"/>
    </row>
    <row r="25" spans="1:8" ht="26.25" customHeight="1" thickBot="1" x14ac:dyDescent="0.25">
      <c r="A25" s="206" t="s">
        <v>1</v>
      </c>
      <c r="B25" s="207"/>
      <c r="C25" s="207"/>
      <c r="D25" s="207"/>
      <c r="E25" s="207"/>
      <c r="F25" s="207"/>
      <c r="G25" s="207"/>
      <c r="H25" s="208"/>
    </row>
    <row r="28" spans="1:8" x14ac:dyDescent="0.2">
      <c r="A28" s="3"/>
      <c r="B28" s="3"/>
      <c r="C28" s="3"/>
      <c r="D28" s="3"/>
      <c r="E28" s="3"/>
      <c r="F28" s="3"/>
      <c r="G28" s="3"/>
      <c r="H28" s="3"/>
    </row>
    <row r="30" spans="1:8" x14ac:dyDescent="0.2">
      <c r="A30" s="2"/>
      <c r="B30" s="2"/>
      <c r="C30" s="2"/>
      <c r="D30" s="2"/>
      <c r="E30" s="2"/>
      <c r="F30" s="2"/>
      <c r="G30" s="2"/>
      <c r="H30" s="2"/>
    </row>
  </sheetData>
  <mergeCells count="29">
    <mergeCell ref="A1:B2"/>
    <mergeCell ref="C1:H1"/>
    <mergeCell ref="C2:H2"/>
    <mergeCell ref="A3:B3"/>
    <mergeCell ref="A5:B5"/>
    <mergeCell ref="C5:H5"/>
    <mergeCell ref="A13:H13"/>
    <mergeCell ref="A18:H18"/>
    <mergeCell ref="A21:H21"/>
    <mergeCell ref="A9:H10"/>
    <mergeCell ref="C6:H6"/>
    <mergeCell ref="A19:H19"/>
    <mergeCell ref="A6:B6"/>
    <mergeCell ref="A17:H17"/>
    <mergeCell ref="A23:H24"/>
    <mergeCell ref="A25:H25"/>
    <mergeCell ref="C3:H3"/>
    <mergeCell ref="A4:H4"/>
    <mergeCell ref="A16:H16"/>
    <mergeCell ref="A7:B7"/>
    <mergeCell ref="A8:B8"/>
    <mergeCell ref="A14:H14"/>
    <mergeCell ref="C8:H8"/>
    <mergeCell ref="C7:H7"/>
    <mergeCell ref="A12:H12"/>
    <mergeCell ref="A11:H11"/>
    <mergeCell ref="A22:H22"/>
    <mergeCell ref="A20:H20"/>
    <mergeCell ref="A15:H15"/>
  </mergeCells>
  <phoneticPr fontId="2" type="noConversion"/>
  <pageMargins left="0.75" right="0.75" top="1" bottom="1" header="0" footer="0"/>
  <pageSetup scale="64" orientation="portrait" r:id="rId1"/>
  <headerFooter alignWithMargins="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D32" sqref="D32"/>
    </sheetView>
  </sheetViews>
  <sheetFormatPr baseColWidth="10" defaultRowHeight="12.75" x14ac:dyDescent="0.2"/>
  <cols>
    <col min="1" max="1" width="22.85546875" customWidth="1"/>
    <col min="2" max="2" width="28.85546875" customWidth="1"/>
    <col min="3" max="3" width="17.85546875" customWidth="1"/>
    <col min="4" max="4" width="17.7109375" customWidth="1"/>
    <col min="5" max="5" width="16" customWidth="1"/>
    <col min="6" max="6" width="12.140625" customWidth="1"/>
    <col min="8" max="8" width="12.85546875" customWidth="1"/>
    <col min="9" max="9" width="13.140625" customWidth="1"/>
  </cols>
  <sheetData>
    <row r="1" spans="1:9" ht="48" customHeight="1" thickBot="1" x14ac:dyDescent="0.25">
      <c r="A1" s="273"/>
      <c r="B1" s="275" t="s">
        <v>17</v>
      </c>
      <c r="C1" s="276"/>
      <c r="D1" s="276"/>
      <c r="E1" s="276"/>
      <c r="F1" s="277"/>
    </row>
    <row r="2" spans="1:9" ht="36" customHeight="1" thickBot="1" x14ac:dyDescent="0.25">
      <c r="A2" s="274"/>
      <c r="B2" s="275" t="s">
        <v>176</v>
      </c>
      <c r="C2" s="276"/>
      <c r="D2" s="276"/>
      <c r="E2" s="276"/>
      <c r="F2" s="277"/>
      <c r="G2" s="5"/>
      <c r="H2" s="5"/>
    </row>
    <row r="3" spans="1:9" ht="15" thickBot="1" x14ac:dyDescent="0.25">
      <c r="A3" s="6" t="s">
        <v>31</v>
      </c>
      <c r="B3" s="278" t="s">
        <v>161</v>
      </c>
      <c r="C3" s="278"/>
      <c r="D3" s="278"/>
      <c r="E3" s="278"/>
      <c r="F3" s="279"/>
      <c r="G3" s="7"/>
      <c r="H3" s="7"/>
    </row>
    <row r="4" spans="1:9" ht="13.5" thickBot="1" x14ac:dyDescent="0.25">
      <c r="A4" s="280" t="s">
        <v>177</v>
      </c>
      <c r="B4" s="281"/>
      <c r="C4" s="281"/>
      <c r="D4" s="281"/>
      <c r="E4" s="281"/>
      <c r="F4" s="282"/>
      <c r="G4" s="7"/>
      <c r="H4" s="7"/>
    </row>
    <row r="5" spans="1:9" x14ac:dyDescent="0.2">
      <c r="A5" s="283" t="s">
        <v>18</v>
      </c>
      <c r="B5" s="286" t="s">
        <v>19</v>
      </c>
      <c r="C5" s="266" t="s">
        <v>153</v>
      </c>
      <c r="D5" s="266" t="s">
        <v>16</v>
      </c>
      <c r="E5" s="266" t="s">
        <v>20</v>
      </c>
      <c r="F5" s="270" t="s">
        <v>21</v>
      </c>
      <c r="G5" s="7"/>
      <c r="H5" s="7"/>
    </row>
    <row r="6" spans="1:9" x14ac:dyDescent="0.2">
      <c r="A6" s="284"/>
      <c r="B6" s="287"/>
      <c r="C6" s="267"/>
      <c r="D6" s="267"/>
      <c r="E6" s="267"/>
      <c r="F6" s="271"/>
      <c r="G6" s="7"/>
      <c r="H6" s="7"/>
    </row>
    <row r="7" spans="1:9" x14ac:dyDescent="0.2">
      <c r="A7" s="285"/>
      <c r="B7" s="288"/>
      <c r="C7" s="268"/>
      <c r="D7" s="268"/>
      <c r="E7" s="269"/>
      <c r="F7" s="272"/>
      <c r="G7" s="7"/>
      <c r="H7" s="7"/>
    </row>
    <row r="8" spans="1:9" x14ac:dyDescent="0.2">
      <c r="A8" s="8"/>
      <c r="B8" s="9"/>
      <c r="C8" s="9"/>
      <c r="D8" s="9"/>
      <c r="E8" s="9"/>
      <c r="F8" s="10"/>
      <c r="G8" s="7"/>
      <c r="H8" s="7"/>
    </row>
    <row r="9" spans="1:9" x14ac:dyDescent="0.2">
      <c r="A9" s="190">
        <v>1</v>
      </c>
      <c r="B9" s="191" t="s">
        <v>22</v>
      </c>
      <c r="C9" s="192">
        <f>+C11+C13</f>
        <v>1443935963.05</v>
      </c>
      <c r="D9" s="192">
        <f>+D11+D13</f>
        <v>1546213424</v>
      </c>
      <c r="E9" s="192">
        <f>C9-D9</f>
        <v>-102277460.95000005</v>
      </c>
      <c r="F9" s="193">
        <f>IFERROR(((C9/D9)-100%),"N/A")</f>
        <v>-6.6147052769346626E-2</v>
      </c>
      <c r="G9" s="7"/>
      <c r="H9" s="13" t="s">
        <v>23</v>
      </c>
      <c r="I9" s="7"/>
    </row>
    <row r="10" spans="1:9" x14ac:dyDescent="0.2">
      <c r="A10" s="14"/>
      <c r="B10" s="9"/>
      <c r="C10" s="9"/>
      <c r="D10" s="15"/>
      <c r="E10" s="11"/>
      <c r="F10" s="12" t="s">
        <v>23</v>
      </c>
      <c r="G10" s="7"/>
      <c r="H10" s="7"/>
    </row>
    <row r="11" spans="1:9" x14ac:dyDescent="0.2">
      <c r="A11" s="14">
        <v>1.1000000000000001</v>
      </c>
      <c r="B11" s="16" t="s">
        <v>24</v>
      </c>
      <c r="C11" s="15">
        <v>1260511601</v>
      </c>
      <c r="D11" s="15">
        <v>1263195331</v>
      </c>
      <c r="E11" s="192">
        <f>SUM(C11-D11)</f>
        <v>-2683730</v>
      </c>
      <c r="F11" s="193">
        <f>IFERROR(((C11/D11)-100%),"N/A")</f>
        <v>-2.1245566177603425E-3</v>
      </c>
      <c r="G11" s="7"/>
      <c r="H11" s="7"/>
    </row>
    <row r="12" spans="1:9" x14ac:dyDescent="0.2">
      <c r="A12" s="14"/>
      <c r="B12" s="9"/>
      <c r="C12" s="15"/>
      <c r="D12" s="15"/>
      <c r="E12" s="11"/>
      <c r="F12" s="12" t="s">
        <v>23</v>
      </c>
      <c r="G12" s="7"/>
    </row>
    <row r="13" spans="1:9" x14ac:dyDescent="0.2">
      <c r="A13" s="194">
        <v>1.2</v>
      </c>
      <c r="B13" s="195" t="s">
        <v>25</v>
      </c>
      <c r="C13" s="192">
        <f>C15+C17</f>
        <v>183424362.05000001</v>
      </c>
      <c r="D13" s="192">
        <f>D15+D17</f>
        <v>283018093</v>
      </c>
      <c r="E13" s="192">
        <f>SUM(C13-D13)</f>
        <v>-99593730.949999988</v>
      </c>
      <c r="F13" s="193">
        <f>IFERROR(((C13/D13)-100%),"N/A")</f>
        <v>-0.35189881287907621</v>
      </c>
      <c r="G13" s="7"/>
      <c r="H13" s="7"/>
    </row>
    <row r="14" spans="1:9" x14ac:dyDescent="0.2">
      <c r="A14" s="14"/>
      <c r="B14" s="9"/>
      <c r="C14" s="15"/>
      <c r="D14" s="15"/>
      <c r="E14" s="11"/>
      <c r="F14" s="12" t="s">
        <v>23</v>
      </c>
      <c r="G14" s="7"/>
      <c r="H14" s="7"/>
    </row>
    <row r="15" spans="1:9" s="67" customFormat="1" x14ac:dyDescent="0.2">
      <c r="A15" s="17" t="s">
        <v>26</v>
      </c>
      <c r="B15" s="18" t="s">
        <v>27</v>
      </c>
      <c r="C15" s="21">
        <v>4726997</v>
      </c>
      <c r="D15" s="21">
        <v>8826062</v>
      </c>
      <c r="E15" s="192">
        <f>SUM(C15-D15)</f>
        <v>-4099065</v>
      </c>
      <c r="F15" s="193">
        <v>-0.35189881287907621</v>
      </c>
      <c r="G15" s="196"/>
      <c r="H15" s="196"/>
    </row>
    <row r="16" spans="1:9" s="67" customFormat="1" x14ac:dyDescent="0.2">
      <c r="A16" s="17"/>
      <c r="B16" s="18"/>
      <c r="C16" s="21"/>
      <c r="D16" s="21"/>
      <c r="E16" s="19"/>
      <c r="F16" s="20" t="s">
        <v>23</v>
      </c>
      <c r="G16" s="196"/>
      <c r="H16" s="196"/>
    </row>
    <row r="17" spans="1:8" s="67" customFormat="1" ht="13.5" thickBot="1" x14ac:dyDescent="0.25">
      <c r="A17" s="17" t="s">
        <v>28</v>
      </c>
      <c r="B17" s="18" t="s">
        <v>29</v>
      </c>
      <c r="C17" s="21">
        <v>178697365.05000001</v>
      </c>
      <c r="D17" s="21">
        <v>274192031</v>
      </c>
      <c r="E17" s="192">
        <f>SUM(C17-D17)</f>
        <v>-95494665.949999988</v>
      </c>
      <c r="F17" s="193">
        <f>IFERROR(((C17/D17)-100%),"N/A")</f>
        <v>-0.34827659141559808</v>
      </c>
      <c r="G17" s="196"/>
      <c r="H17" s="196"/>
    </row>
    <row r="18" spans="1:8" ht="14.25" x14ac:dyDescent="0.2">
      <c r="A18" s="22"/>
      <c r="B18" s="23"/>
      <c r="C18" s="23"/>
      <c r="D18" s="23"/>
      <c r="E18" s="23"/>
      <c r="F18" s="24"/>
      <c r="G18" s="7"/>
      <c r="H18" s="7"/>
    </row>
  </sheetData>
  <mergeCells count="11">
    <mergeCell ref="C5:C7"/>
    <mergeCell ref="D5:D7"/>
    <mergeCell ref="E5:E7"/>
    <mergeCell ref="F5:F7"/>
    <mergeCell ref="A1:A2"/>
    <mergeCell ref="B1:F1"/>
    <mergeCell ref="B2:F2"/>
    <mergeCell ref="B3:F3"/>
    <mergeCell ref="A4:F4"/>
    <mergeCell ref="A5:A7"/>
    <mergeCell ref="B5:B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zoomScale="70" zoomScaleNormal="70" workbookViewId="0">
      <selection activeCell="E56" sqref="E56"/>
    </sheetView>
  </sheetViews>
  <sheetFormatPr baseColWidth="10" defaultRowHeight="12.75" x14ac:dyDescent="0.2"/>
  <cols>
    <col min="1" max="1" width="19.7109375" style="109" customWidth="1"/>
    <col min="2" max="2" width="40.42578125" style="109" customWidth="1"/>
    <col min="3" max="3" width="15.28515625" style="109" customWidth="1"/>
    <col min="4" max="4" width="15.5703125" style="109" bestFit="1" customWidth="1"/>
    <col min="5" max="5" width="15.85546875" style="109" bestFit="1" customWidth="1"/>
    <col min="6" max="6" width="15.85546875" style="109" customWidth="1"/>
    <col min="7" max="7" width="15.28515625" style="109" bestFit="1" customWidth="1"/>
    <col min="8" max="8" width="17.140625" style="109" customWidth="1"/>
    <col min="9" max="9" width="16.5703125" style="109" customWidth="1"/>
    <col min="10" max="10" width="14.42578125" style="109" customWidth="1"/>
    <col min="11" max="11" width="15.28515625" style="110" customWidth="1"/>
    <col min="12" max="12" width="12.5703125" style="110" customWidth="1"/>
    <col min="13" max="13" width="15.5703125" customWidth="1"/>
    <col min="15" max="15" width="15.42578125" customWidth="1"/>
  </cols>
  <sheetData>
    <row r="1" spans="1:15" ht="43.5" customHeight="1" x14ac:dyDescent="0.2">
      <c r="A1" s="325"/>
      <c r="B1" s="327" t="s">
        <v>30</v>
      </c>
      <c r="C1" s="328"/>
      <c r="D1" s="328"/>
      <c r="E1" s="328"/>
      <c r="F1" s="328"/>
      <c r="G1" s="328"/>
      <c r="H1" s="328"/>
      <c r="I1" s="328"/>
      <c r="J1" s="328"/>
      <c r="K1" s="328"/>
      <c r="L1" s="329"/>
      <c r="M1" s="27"/>
    </row>
    <row r="2" spans="1:15" ht="43.5" customHeight="1" x14ac:dyDescent="0.2">
      <c r="A2" s="326"/>
      <c r="B2" s="327" t="s">
        <v>155</v>
      </c>
      <c r="C2" s="328"/>
      <c r="D2" s="328"/>
      <c r="E2" s="328"/>
      <c r="F2" s="328"/>
      <c r="G2" s="328"/>
      <c r="H2" s="328"/>
      <c r="I2" s="328"/>
      <c r="J2" s="328"/>
      <c r="K2" s="328"/>
      <c r="L2" s="329"/>
      <c r="M2" s="27"/>
    </row>
    <row r="3" spans="1:15" ht="13.5" thickBot="1" x14ac:dyDescent="0.25">
      <c r="A3" s="28" t="s">
        <v>31</v>
      </c>
      <c r="B3" s="330" t="s">
        <v>156</v>
      </c>
      <c r="C3" s="331"/>
      <c r="D3" s="331"/>
      <c r="E3" s="331"/>
      <c r="F3" s="331"/>
      <c r="G3" s="331"/>
      <c r="H3" s="331"/>
      <c r="I3" s="331"/>
      <c r="J3" s="331"/>
      <c r="K3" s="332"/>
      <c r="L3" s="333"/>
      <c r="M3" s="7"/>
    </row>
    <row r="4" spans="1:15" x14ac:dyDescent="0.2">
      <c r="A4" s="334" t="s">
        <v>18</v>
      </c>
      <c r="B4" s="336" t="s">
        <v>32</v>
      </c>
      <c r="C4" s="289" t="s">
        <v>154</v>
      </c>
      <c r="D4" s="290"/>
      <c r="E4" s="290"/>
      <c r="F4" s="338"/>
      <c r="G4" s="289" t="s">
        <v>33</v>
      </c>
      <c r="H4" s="290"/>
      <c r="I4" s="290"/>
      <c r="J4" s="291"/>
      <c r="K4" s="340" t="s">
        <v>34</v>
      </c>
      <c r="L4" s="315" t="s">
        <v>35</v>
      </c>
    </row>
    <row r="5" spans="1:15" x14ac:dyDescent="0.2">
      <c r="A5" s="335"/>
      <c r="B5" s="337"/>
      <c r="C5" s="292"/>
      <c r="D5" s="293"/>
      <c r="E5" s="293"/>
      <c r="F5" s="339"/>
      <c r="G5" s="292"/>
      <c r="H5" s="293"/>
      <c r="I5" s="293"/>
      <c r="J5" s="294"/>
      <c r="K5" s="341"/>
      <c r="L5" s="316"/>
    </row>
    <row r="6" spans="1:15" x14ac:dyDescent="0.2">
      <c r="A6" s="29"/>
      <c r="B6" s="30"/>
      <c r="C6" s="31" t="s">
        <v>36</v>
      </c>
      <c r="D6" s="32" t="s">
        <v>37</v>
      </c>
      <c r="E6" s="32" t="s">
        <v>38</v>
      </c>
      <c r="F6" s="33" t="s">
        <v>39</v>
      </c>
      <c r="G6" s="31" t="s">
        <v>36</v>
      </c>
      <c r="H6" s="32" t="s">
        <v>37</v>
      </c>
      <c r="I6" s="32" t="s">
        <v>38</v>
      </c>
      <c r="J6" s="34" t="s">
        <v>39</v>
      </c>
      <c r="K6" s="342"/>
      <c r="L6" s="317"/>
    </row>
    <row r="7" spans="1:15" x14ac:dyDescent="0.2">
      <c r="A7" s="111">
        <v>1</v>
      </c>
      <c r="B7" s="112" t="s">
        <v>40</v>
      </c>
      <c r="C7" s="108">
        <f t="shared" ref="C7:J7" si="0">C9+C18</f>
        <v>9817385328</v>
      </c>
      <c r="D7" s="113">
        <f t="shared" si="0"/>
        <v>2343686640.25</v>
      </c>
      <c r="E7" s="113">
        <f t="shared" si="0"/>
        <v>1457626679.25</v>
      </c>
      <c r="F7" s="114">
        <f t="shared" si="0"/>
        <v>886059961</v>
      </c>
      <c r="G7" s="108">
        <f t="shared" si="0"/>
        <v>8925777000</v>
      </c>
      <c r="H7" s="113">
        <f t="shared" si="0"/>
        <v>2965789539.6900001</v>
      </c>
      <c r="I7" s="113">
        <f t="shared" si="0"/>
        <v>1546213423.8</v>
      </c>
      <c r="J7" s="115">
        <f t="shared" si="0"/>
        <v>1419576115.8899999</v>
      </c>
      <c r="K7" s="113">
        <f>K9+K18</f>
        <v>-88586744.550000012</v>
      </c>
      <c r="L7" s="116">
        <f>IFERROR((E7/I7)-1,"N/A")</f>
        <v>-5.7292701761887277E-2</v>
      </c>
    </row>
    <row r="8" spans="1:15" ht="14.25" x14ac:dyDescent="0.2">
      <c r="A8" s="35"/>
      <c r="B8" s="30"/>
      <c r="C8" s="29"/>
      <c r="D8" s="36"/>
      <c r="E8" s="36"/>
      <c r="F8" s="30"/>
      <c r="G8" s="29"/>
      <c r="H8" s="36"/>
      <c r="I8" s="36"/>
      <c r="J8" s="37"/>
      <c r="K8" s="30"/>
      <c r="L8" s="38"/>
    </row>
    <row r="9" spans="1:15" x14ac:dyDescent="0.2">
      <c r="A9" s="39" t="s">
        <v>41</v>
      </c>
      <c r="B9" s="40" t="s">
        <v>12</v>
      </c>
      <c r="C9" s="41">
        <f t="shared" ref="C9:J9" si="1">SUM(C10:C17)</f>
        <v>6168135208</v>
      </c>
      <c r="D9" s="42">
        <f t="shared" si="1"/>
        <v>1602912317</v>
      </c>
      <c r="E9" s="42">
        <f t="shared" si="1"/>
        <v>1274202317</v>
      </c>
      <c r="F9" s="43">
        <f t="shared" si="1"/>
        <v>328710000</v>
      </c>
      <c r="G9" s="41">
        <f t="shared" si="1"/>
        <v>5738761000</v>
      </c>
      <c r="H9" s="42">
        <f t="shared" si="1"/>
        <v>1486566781</v>
      </c>
      <c r="I9" s="42">
        <f t="shared" si="1"/>
        <v>1263195331</v>
      </c>
      <c r="J9" s="44">
        <f t="shared" si="1"/>
        <v>223371450</v>
      </c>
      <c r="K9" s="43">
        <f>E9-I9</f>
        <v>11006986</v>
      </c>
      <c r="L9" s="45">
        <f t="shared" ref="L9:L41" si="2">IFERROR((E9/I9)-1,"N/A")</f>
        <v>8.7136056711722976E-3</v>
      </c>
      <c r="O9" s="46"/>
    </row>
    <row r="10" spans="1:15" ht="23.25" x14ac:dyDescent="0.2">
      <c r="A10" s="47" t="s">
        <v>42</v>
      </c>
      <c r="B10" s="48" t="s">
        <v>43</v>
      </c>
      <c r="C10" s="49">
        <v>3095234464</v>
      </c>
      <c r="D10" s="50">
        <v>671017154</v>
      </c>
      <c r="E10" s="50">
        <v>671017154</v>
      </c>
      <c r="F10" s="117">
        <f>D10-E10</f>
        <v>0</v>
      </c>
      <c r="G10" s="49">
        <v>2953468000</v>
      </c>
      <c r="H10" s="50">
        <v>660481894</v>
      </c>
      <c r="I10" s="50">
        <v>660174356</v>
      </c>
      <c r="J10" s="118">
        <f>H10-I10</f>
        <v>307538</v>
      </c>
      <c r="K10" s="117">
        <f t="shared" ref="K10:K40" si="3">E10-I10</f>
        <v>10842798</v>
      </c>
      <c r="L10" s="119">
        <f t="shared" si="2"/>
        <v>1.6424142957773391E-2</v>
      </c>
      <c r="O10" s="51"/>
    </row>
    <row r="11" spans="1:15" x14ac:dyDescent="0.2">
      <c r="A11" s="47" t="s">
        <v>44</v>
      </c>
      <c r="B11" s="52" t="s">
        <v>45</v>
      </c>
      <c r="C11" s="53">
        <v>967015800</v>
      </c>
      <c r="D11" s="54">
        <v>113222982</v>
      </c>
      <c r="E11" s="54">
        <v>113222982</v>
      </c>
      <c r="F11" s="117">
        <f t="shared" ref="F11:F17" si="4">D11-E11</f>
        <v>0</v>
      </c>
      <c r="G11" s="53">
        <v>865065000</v>
      </c>
      <c r="H11" s="54">
        <v>107293608</v>
      </c>
      <c r="I11" s="54">
        <v>107293608</v>
      </c>
      <c r="J11" s="118">
        <f t="shared" ref="J11:J40" si="5">H11-I11</f>
        <v>0</v>
      </c>
      <c r="K11" s="120">
        <f t="shared" si="3"/>
        <v>5929374</v>
      </c>
      <c r="L11" s="119">
        <f t="shared" si="2"/>
        <v>5.526306842062767E-2</v>
      </c>
      <c r="O11" s="51"/>
    </row>
    <row r="12" spans="1:15" x14ac:dyDescent="0.2">
      <c r="A12" s="47" t="s">
        <v>46</v>
      </c>
      <c r="B12" s="30" t="s">
        <v>47</v>
      </c>
      <c r="C12" s="53">
        <v>662476432</v>
      </c>
      <c r="D12" s="54">
        <v>281143909</v>
      </c>
      <c r="E12" s="54">
        <v>281143909</v>
      </c>
      <c r="F12" s="117">
        <f t="shared" si="4"/>
        <v>0</v>
      </c>
      <c r="G12" s="53">
        <v>613962000</v>
      </c>
      <c r="H12" s="54">
        <v>309904214</v>
      </c>
      <c r="I12" s="54">
        <v>309607983</v>
      </c>
      <c r="J12" s="118">
        <f t="shared" si="5"/>
        <v>296231</v>
      </c>
      <c r="K12" s="120">
        <f t="shared" si="3"/>
        <v>-28464074</v>
      </c>
      <c r="L12" s="119">
        <f t="shared" si="2"/>
        <v>-9.1935852958933584E-2</v>
      </c>
      <c r="O12" s="51"/>
    </row>
    <row r="13" spans="1:15" x14ac:dyDescent="0.2">
      <c r="A13" s="47" t="s">
        <v>48</v>
      </c>
      <c r="B13" s="30" t="s">
        <v>49</v>
      </c>
      <c r="C13" s="53">
        <v>659056808</v>
      </c>
      <c r="D13" s="54">
        <v>106084156</v>
      </c>
      <c r="E13" s="54">
        <v>106084156</v>
      </c>
      <c r="F13" s="117">
        <f t="shared" si="4"/>
        <v>0</v>
      </c>
      <c r="G13" s="53">
        <v>647043000</v>
      </c>
      <c r="H13" s="54">
        <v>56114515</v>
      </c>
      <c r="I13" s="54">
        <v>55677884</v>
      </c>
      <c r="J13" s="118">
        <f t="shared" si="5"/>
        <v>436631</v>
      </c>
      <c r="K13" s="120">
        <f t="shared" si="3"/>
        <v>50406272</v>
      </c>
      <c r="L13" s="119">
        <f t="shared" si="2"/>
        <v>0.90531946221232107</v>
      </c>
      <c r="O13" s="51"/>
    </row>
    <row r="14" spans="1:15" x14ac:dyDescent="0.2">
      <c r="A14" s="47" t="s">
        <v>50</v>
      </c>
      <c r="B14" s="30" t="s">
        <v>51</v>
      </c>
      <c r="C14" s="53">
        <v>28316000</v>
      </c>
      <c r="D14" s="54">
        <v>13690716</v>
      </c>
      <c r="E14" s="54">
        <v>13690716</v>
      </c>
      <c r="F14" s="117">
        <f t="shared" si="4"/>
        <v>0</v>
      </c>
      <c r="G14" s="53">
        <v>0</v>
      </c>
      <c r="H14" s="54">
        <v>0</v>
      </c>
      <c r="I14" s="54">
        <v>0</v>
      </c>
      <c r="J14" s="118">
        <f t="shared" si="5"/>
        <v>0</v>
      </c>
      <c r="K14" s="120">
        <f t="shared" si="3"/>
        <v>13690716</v>
      </c>
      <c r="L14" s="119" t="str">
        <f t="shared" si="2"/>
        <v>N/A</v>
      </c>
      <c r="O14" s="51"/>
    </row>
    <row r="15" spans="1:15" x14ac:dyDescent="0.2">
      <c r="A15" s="47" t="s">
        <v>52</v>
      </c>
      <c r="B15" s="30" t="s">
        <v>157</v>
      </c>
      <c r="C15" s="53">
        <v>52250000</v>
      </c>
      <c r="D15" s="54">
        <v>0</v>
      </c>
      <c r="E15" s="54">
        <v>0</v>
      </c>
      <c r="F15" s="117">
        <f t="shared" si="4"/>
        <v>0</v>
      </c>
      <c r="G15" s="53">
        <v>0</v>
      </c>
      <c r="H15" s="54">
        <v>0</v>
      </c>
      <c r="I15" s="54">
        <v>0</v>
      </c>
      <c r="J15" s="118">
        <f t="shared" si="5"/>
        <v>0</v>
      </c>
      <c r="K15" s="117">
        <f t="shared" si="3"/>
        <v>0</v>
      </c>
      <c r="L15" s="119" t="str">
        <f t="shared" si="2"/>
        <v>N/A</v>
      </c>
      <c r="O15" s="51"/>
    </row>
    <row r="16" spans="1:15" x14ac:dyDescent="0.2">
      <c r="A16" s="47" t="s">
        <v>53</v>
      </c>
      <c r="B16" s="30" t="s">
        <v>54</v>
      </c>
      <c r="C16" s="53">
        <v>382340000</v>
      </c>
      <c r="D16" s="54">
        <v>346450000</v>
      </c>
      <c r="E16" s="54">
        <v>17740000</v>
      </c>
      <c r="F16" s="117">
        <f t="shared" si="4"/>
        <v>328710000</v>
      </c>
      <c r="G16" s="53">
        <v>352500000</v>
      </c>
      <c r="H16" s="54">
        <v>282806250</v>
      </c>
      <c r="I16" s="54">
        <v>63175000</v>
      </c>
      <c r="J16" s="118">
        <f t="shared" si="5"/>
        <v>219631250</v>
      </c>
      <c r="K16" s="120">
        <f t="shared" si="3"/>
        <v>-45435000</v>
      </c>
      <c r="L16" s="119">
        <f t="shared" si="2"/>
        <v>-0.71919271863870204</v>
      </c>
      <c r="O16" s="55"/>
    </row>
    <row r="17" spans="1:15" x14ac:dyDescent="0.2">
      <c r="A17" s="47" t="s">
        <v>55</v>
      </c>
      <c r="B17" s="30" t="s">
        <v>56</v>
      </c>
      <c r="C17" s="53">
        <v>321445704</v>
      </c>
      <c r="D17" s="54">
        <v>71303400</v>
      </c>
      <c r="E17" s="54">
        <v>71303400</v>
      </c>
      <c r="F17" s="117">
        <f t="shared" si="4"/>
        <v>0</v>
      </c>
      <c r="G17" s="53">
        <v>306723000</v>
      </c>
      <c r="H17" s="54">
        <v>69966300</v>
      </c>
      <c r="I17" s="54">
        <v>67266500</v>
      </c>
      <c r="J17" s="118">
        <f t="shared" si="5"/>
        <v>2699800</v>
      </c>
      <c r="K17" s="117">
        <f t="shared" si="3"/>
        <v>4036900</v>
      </c>
      <c r="L17" s="119">
        <f t="shared" si="2"/>
        <v>6.0013528279306838E-2</v>
      </c>
      <c r="O17" s="55"/>
    </row>
    <row r="18" spans="1:15" x14ac:dyDescent="0.2">
      <c r="A18" s="39" t="s">
        <v>57</v>
      </c>
      <c r="B18" s="40" t="s">
        <v>13</v>
      </c>
      <c r="C18" s="56">
        <f>SUM(C19:C41)-C20-C22-C23-C26</f>
        <v>3649250120</v>
      </c>
      <c r="D18" s="56">
        <f>SUM(D19:D41)-D20-D22-D23-D26</f>
        <v>740774323.25</v>
      </c>
      <c r="E18" s="56">
        <f>SUM(E19:E41)-E20-E22-E23-E26</f>
        <v>183424362.25</v>
      </c>
      <c r="F18" s="56">
        <f>SUM(F19:F41)-F20-F22-F23-F26</f>
        <v>557349961</v>
      </c>
      <c r="G18" s="56">
        <f>SUM(G19:G41)-G22-G23-G26</f>
        <v>3187016000</v>
      </c>
      <c r="H18" s="56">
        <f>SUM(H19:H41)-H22-H23-H26</f>
        <v>1479222758.6900001</v>
      </c>
      <c r="I18" s="56">
        <f>SUM(I19:I41)-I22-I23-I26</f>
        <v>283018092.80000001</v>
      </c>
      <c r="J18" s="56">
        <f>SUM(J19:J41)-J22-J23-J26</f>
        <v>1196204665.8899999</v>
      </c>
      <c r="K18" s="57">
        <f t="shared" si="3"/>
        <v>-99593730.550000012</v>
      </c>
      <c r="L18" s="58">
        <f t="shared" si="2"/>
        <v>-0.35189881171441495</v>
      </c>
    </row>
    <row r="19" spans="1:15" x14ac:dyDescent="0.2">
      <c r="A19" s="59" t="s">
        <v>26</v>
      </c>
      <c r="B19" s="30" t="s">
        <v>58</v>
      </c>
      <c r="C19" s="53">
        <v>400000000</v>
      </c>
      <c r="D19" s="54">
        <v>0</v>
      </c>
      <c r="E19" s="54">
        <v>0</v>
      </c>
      <c r="F19" s="117">
        <f t="shared" ref="F19:F40" si="6">D19-E19</f>
        <v>0</v>
      </c>
      <c r="G19" s="53">
        <v>250000000</v>
      </c>
      <c r="H19" s="54">
        <v>0</v>
      </c>
      <c r="I19" s="54">
        <v>0</v>
      </c>
      <c r="J19" s="118">
        <f t="shared" si="5"/>
        <v>0</v>
      </c>
      <c r="K19" s="117">
        <f t="shared" si="3"/>
        <v>0</v>
      </c>
      <c r="L19" s="119" t="str">
        <f t="shared" si="2"/>
        <v>N/A</v>
      </c>
    </row>
    <row r="20" spans="1:15" x14ac:dyDescent="0.2">
      <c r="A20" s="121" t="s">
        <v>59</v>
      </c>
      <c r="B20" s="30" t="s">
        <v>60</v>
      </c>
      <c r="C20" s="53">
        <v>0</v>
      </c>
      <c r="D20" s="54">
        <v>0</v>
      </c>
      <c r="E20" s="54">
        <v>0</v>
      </c>
      <c r="F20" s="117">
        <f t="shared" si="6"/>
        <v>0</v>
      </c>
      <c r="G20" s="53">
        <v>180000000</v>
      </c>
      <c r="H20" s="54">
        <v>0</v>
      </c>
      <c r="I20" s="54">
        <v>0</v>
      </c>
      <c r="J20" s="118">
        <f t="shared" si="5"/>
        <v>0</v>
      </c>
      <c r="K20" s="117">
        <f t="shared" si="3"/>
        <v>0</v>
      </c>
      <c r="L20" s="119" t="str">
        <f t="shared" si="2"/>
        <v>N/A</v>
      </c>
    </row>
    <row r="21" spans="1:15" x14ac:dyDescent="0.2">
      <c r="A21" s="59" t="s">
        <v>28</v>
      </c>
      <c r="B21" s="30" t="s">
        <v>61</v>
      </c>
      <c r="C21" s="60">
        <v>155000000</v>
      </c>
      <c r="D21" s="61">
        <v>51681854</v>
      </c>
      <c r="E21" s="61">
        <v>4726997</v>
      </c>
      <c r="F21" s="117">
        <f t="shared" si="6"/>
        <v>46954857</v>
      </c>
      <c r="G21" s="60">
        <v>95000000</v>
      </c>
      <c r="H21" s="61">
        <v>50000000</v>
      </c>
      <c r="I21" s="61">
        <v>8826062</v>
      </c>
      <c r="J21" s="118">
        <f t="shared" si="5"/>
        <v>41173938</v>
      </c>
      <c r="K21" s="117">
        <f t="shared" si="3"/>
        <v>-4099065</v>
      </c>
      <c r="L21" s="119">
        <f t="shared" si="2"/>
        <v>-0.46442739695234414</v>
      </c>
    </row>
    <row r="22" spans="1:15" x14ac:dyDescent="0.2">
      <c r="A22" s="121" t="s">
        <v>62</v>
      </c>
      <c r="B22" s="30" t="s">
        <v>63</v>
      </c>
      <c r="C22" s="60">
        <v>0</v>
      </c>
      <c r="D22" s="61">
        <v>0</v>
      </c>
      <c r="E22" s="61">
        <v>0</v>
      </c>
      <c r="F22" s="117">
        <f t="shared" si="6"/>
        <v>0</v>
      </c>
      <c r="G22" s="60">
        <v>30000000</v>
      </c>
      <c r="H22" s="61">
        <v>0</v>
      </c>
      <c r="I22" s="61">
        <v>0</v>
      </c>
      <c r="J22" s="118">
        <f t="shared" si="5"/>
        <v>0</v>
      </c>
      <c r="K22" s="117">
        <f t="shared" si="3"/>
        <v>0</v>
      </c>
      <c r="L22" s="119" t="str">
        <f t="shared" si="2"/>
        <v>N/A</v>
      </c>
    </row>
    <row r="23" spans="1:15" x14ac:dyDescent="0.2">
      <c r="A23" s="121" t="s">
        <v>64</v>
      </c>
      <c r="B23" s="52" t="s">
        <v>158</v>
      </c>
      <c r="C23" s="62">
        <v>51681854</v>
      </c>
      <c r="D23" s="63">
        <v>51681854</v>
      </c>
      <c r="E23" s="63">
        <v>8576945</v>
      </c>
      <c r="F23" s="117">
        <f t="shared" si="6"/>
        <v>43104909</v>
      </c>
      <c r="G23" s="62">
        <v>51000000</v>
      </c>
      <c r="H23" s="63">
        <v>50000000</v>
      </c>
      <c r="I23" s="63">
        <v>8826062</v>
      </c>
      <c r="J23" s="118">
        <f t="shared" si="5"/>
        <v>41173938</v>
      </c>
      <c r="K23" s="117">
        <f t="shared" si="3"/>
        <v>-249117</v>
      </c>
      <c r="L23" s="119">
        <f t="shared" si="2"/>
        <v>-2.8225158626803193E-2</v>
      </c>
    </row>
    <row r="24" spans="1:15" x14ac:dyDescent="0.2">
      <c r="A24" s="59" t="s">
        <v>65</v>
      </c>
      <c r="B24" s="30" t="s">
        <v>66</v>
      </c>
      <c r="C24" s="53">
        <v>3161000</v>
      </c>
      <c r="D24" s="54">
        <v>0</v>
      </c>
      <c r="E24" s="54">
        <v>0</v>
      </c>
      <c r="F24" s="117">
        <f t="shared" si="6"/>
        <v>0</v>
      </c>
      <c r="G24" s="53">
        <v>3161000</v>
      </c>
      <c r="H24" s="54">
        <v>0</v>
      </c>
      <c r="I24" s="54">
        <v>0</v>
      </c>
      <c r="J24" s="118">
        <f t="shared" si="5"/>
        <v>0</v>
      </c>
      <c r="K24" s="117">
        <f t="shared" si="3"/>
        <v>0</v>
      </c>
      <c r="L24" s="119" t="str">
        <f t="shared" si="2"/>
        <v>N/A</v>
      </c>
    </row>
    <row r="25" spans="1:15" x14ac:dyDescent="0.2">
      <c r="A25" s="59" t="s">
        <v>67</v>
      </c>
      <c r="B25" s="30" t="s">
        <v>159</v>
      </c>
      <c r="C25" s="53">
        <v>360000000</v>
      </c>
      <c r="D25" s="54">
        <v>89634318</v>
      </c>
      <c r="E25" s="54">
        <v>10606787</v>
      </c>
      <c r="F25" s="117">
        <f t="shared" si="6"/>
        <v>79027531</v>
      </c>
      <c r="G25" s="53">
        <v>220000000</v>
      </c>
      <c r="H25" s="54">
        <v>95857829.319999993</v>
      </c>
      <c r="I25" s="54">
        <v>12733452.449999999</v>
      </c>
      <c r="J25" s="118">
        <f t="shared" si="5"/>
        <v>83124376.86999999</v>
      </c>
      <c r="K25" s="117">
        <f t="shared" si="3"/>
        <v>-2126665.4499999993</v>
      </c>
      <c r="L25" s="119">
        <f t="shared" si="2"/>
        <v>-0.16701404888821014</v>
      </c>
    </row>
    <row r="26" spans="1:15" x14ac:dyDescent="0.2">
      <c r="A26" s="121" t="s">
        <v>68</v>
      </c>
      <c r="B26" s="30" t="s">
        <v>69</v>
      </c>
      <c r="C26" s="53">
        <v>0</v>
      </c>
      <c r="D26" s="54">
        <v>0</v>
      </c>
      <c r="E26" s="54">
        <v>0</v>
      </c>
      <c r="F26" s="117">
        <f t="shared" si="6"/>
        <v>0</v>
      </c>
      <c r="G26" s="53">
        <v>50000000</v>
      </c>
      <c r="H26" s="54">
        <v>0</v>
      </c>
      <c r="I26" s="54">
        <v>0</v>
      </c>
      <c r="J26" s="118">
        <f t="shared" si="5"/>
        <v>0</v>
      </c>
      <c r="K26" s="117">
        <f t="shared" si="3"/>
        <v>0</v>
      </c>
      <c r="L26" s="119" t="str">
        <f t="shared" si="2"/>
        <v>N/A</v>
      </c>
    </row>
    <row r="27" spans="1:15" x14ac:dyDescent="0.2">
      <c r="A27" s="59" t="s">
        <v>70</v>
      </c>
      <c r="B27" s="30" t="s">
        <v>71</v>
      </c>
      <c r="C27" s="53">
        <v>420000000</v>
      </c>
      <c r="D27" s="54">
        <v>0</v>
      </c>
      <c r="E27" s="54">
        <v>0</v>
      </c>
      <c r="F27" s="117">
        <f t="shared" si="6"/>
        <v>0</v>
      </c>
      <c r="G27" s="53">
        <v>290000000</v>
      </c>
      <c r="H27" s="54">
        <v>140702247</v>
      </c>
      <c r="I27" s="54">
        <v>49777508.399999999</v>
      </c>
      <c r="J27" s="118">
        <f t="shared" si="5"/>
        <v>90924738.599999994</v>
      </c>
      <c r="K27" s="117">
        <f t="shared" si="3"/>
        <v>-49777508.399999999</v>
      </c>
      <c r="L27" s="119">
        <f t="shared" si="2"/>
        <v>-1</v>
      </c>
    </row>
    <row r="28" spans="1:15" x14ac:dyDescent="0.2">
      <c r="A28" s="59" t="s">
        <v>72</v>
      </c>
      <c r="B28" s="30" t="s">
        <v>73</v>
      </c>
      <c r="C28" s="53">
        <v>190000000</v>
      </c>
      <c r="D28" s="54">
        <v>34762059</v>
      </c>
      <c r="E28" s="54">
        <v>34762059</v>
      </c>
      <c r="F28" s="117">
        <f t="shared" si="6"/>
        <v>0</v>
      </c>
      <c r="G28" s="53">
        <v>190000000</v>
      </c>
      <c r="H28" s="54">
        <v>32819364.890000001</v>
      </c>
      <c r="I28" s="54">
        <v>32819364.890000001</v>
      </c>
      <c r="J28" s="118">
        <f t="shared" si="5"/>
        <v>0</v>
      </c>
      <c r="K28" s="117">
        <f t="shared" si="3"/>
        <v>1942694.1099999994</v>
      </c>
      <c r="L28" s="119">
        <f t="shared" si="2"/>
        <v>5.9193531517483189E-2</v>
      </c>
    </row>
    <row r="29" spans="1:15" x14ac:dyDescent="0.2">
      <c r="A29" s="59" t="s">
        <v>74</v>
      </c>
      <c r="B29" s="30" t="s">
        <v>75</v>
      </c>
      <c r="C29" s="53">
        <v>27500000</v>
      </c>
      <c r="D29" s="54">
        <v>180742</v>
      </c>
      <c r="E29" s="54">
        <v>180742</v>
      </c>
      <c r="F29" s="117">
        <f t="shared" si="6"/>
        <v>0</v>
      </c>
      <c r="G29" s="53">
        <v>25000000</v>
      </c>
      <c r="H29" s="54">
        <v>899751</v>
      </c>
      <c r="I29" s="54">
        <v>899751</v>
      </c>
      <c r="J29" s="118">
        <f t="shared" si="5"/>
        <v>0</v>
      </c>
      <c r="K29" s="117">
        <f t="shared" si="3"/>
        <v>-719009</v>
      </c>
      <c r="L29" s="119">
        <f t="shared" si="2"/>
        <v>-0.79911997874967633</v>
      </c>
    </row>
    <row r="30" spans="1:15" x14ac:dyDescent="0.2">
      <c r="A30" s="59" t="s">
        <v>76</v>
      </c>
      <c r="B30" s="30" t="s">
        <v>77</v>
      </c>
      <c r="C30" s="53">
        <v>2692800</v>
      </c>
      <c r="D30" s="54">
        <v>0</v>
      </c>
      <c r="E30" s="54">
        <v>0</v>
      </c>
      <c r="F30" s="117">
        <f t="shared" si="6"/>
        <v>0</v>
      </c>
      <c r="G30" s="53">
        <v>2448000</v>
      </c>
      <c r="H30" s="54">
        <v>0</v>
      </c>
      <c r="I30" s="54">
        <v>0</v>
      </c>
      <c r="J30" s="118">
        <f t="shared" si="5"/>
        <v>0</v>
      </c>
      <c r="K30" s="117">
        <f t="shared" si="3"/>
        <v>0</v>
      </c>
      <c r="L30" s="119" t="str">
        <f t="shared" si="2"/>
        <v>N/A</v>
      </c>
    </row>
    <row r="31" spans="1:15" x14ac:dyDescent="0.2">
      <c r="A31" s="59" t="s">
        <v>78</v>
      </c>
      <c r="B31" s="30" t="s">
        <v>79</v>
      </c>
      <c r="C31" s="53">
        <v>317020000</v>
      </c>
      <c r="D31" s="54">
        <v>316740404</v>
      </c>
      <c r="E31" s="54">
        <v>43134367</v>
      </c>
      <c r="F31" s="117">
        <f t="shared" si="6"/>
        <v>273606037</v>
      </c>
      <c r="G31" s="53">
        <v>288200000</v>
      </c>
      <c r="H31" s="54">
        <v>207408180</v>
      </c>
      <c r="I31" s="54">
        <v>56519828.579999998</v>
      </c>
      <c r="J31" s="118">
        <f t="shared" si="5"/>
        <v>150888351.42000002</v>
      </c>
      <c r="K31" s="117">
        <f t="shared" si="3"/>
        <v>-13385461.579999998</v>
      </c>
      <c r="L31" s="119">
        <f t="shared" si="2"/>
        <v>-0.23682771013811166</v>
      </c>
    </row>
    <row r="32" spans="1:15" x14ac:dyDescent="0.2">
      <c r="A32" s="59" t="s">
        <v>80</v>
      </c>
      <c r="B32" s="30" t="s">
        <v>81</v>
      </c>
      <c r="C32" s="53">
        <v>352000000</v>
      </c>
      <c r="D32" s="54">
        <v>21328203</v>
      </c>
      <c r="E32" s="54">
        <v>0</v>
      </c>
      <c r="F32" s="117">
        <f t="shared" si="6"/>
        <v>21328203</v>
      </c>
      <c r="G32" s="53">
        <v>320000000</v>
      </c>
      <c r="H32" s="54">
        <v>163189845</v>
      </c>
      <c r="I32" s="54">
        <v>0</v>
      </c>
      <c r="J32" s="118">
        <f t="shared" si="5"/>
        <v>163189845</v>
      </c>
      <c r="K32" s="117">
        <f t="shared" si="3"/>
        <v>0</v>
      </c>
      <c r="L32" s="119" t="str">
        <f t="shared" si="2"/>
        <v>N/A</v>
      </c>
    </row>
    <row r="33" spans="1:13" x14ac:dyDescent="0.2">
      <c r="A33" s="59" t="s">
        <v>82</v>
      </c>
      <c r="B33" s="30" t="s">
        <v>83</v>
      </c>
      <c r="C33" s="53">
        <v>73207200</v>
      </c>
      <c r="D33" s="54">
        <v>0</v>
      </c>
      <c r="E33" s="54">
        <v>0</v>
      </c>
      <c r="F33" s="117">
        <f t="shared" si="6"/>
        <v>0</v>
      </c>
      <c r="G33" s="53">
        <v>66552000</v>
      </c>
      <c r="H33" s="54">
        <v>21874776</v>
      </c>
      <c r="I33" s="54">
        <v>0</v>
      </c>
      <c r="J33" s="118">
        <f t="shared" si="5"/>
        <v>21874776</v>
      </c>
      <c r="K33" s="117">
        <f t="shared" si="3"/>
        <v>0</v>
      </c>
      <c r="L33" s="119" t="str">
        <f t="shared" si="2"/>
        <v>N/A</v>
      </c>
    </row>
    <row r="34" spans="1:13" x14ac:dyDescent="0.2">
      <c r="A34" s="59" t="s">
        <v>84</v>
      </c>
      <c r="B34" s="30" t="s">
        <v>85</v>
      </c>
      <c r="C34" s="53">
        <v>599844000</v>
      </c>
      <c r="D34" s="54">
        <v>74550000</v>
      </c>
      <c r="E34" s="54">
        <v>650000</v>
      </c>
      <c r="F34" s="117">
        <f t="shared" si="6"/>
        <v>73900000</v>
      </c>
      <c r="G34" s="53">
        <v>571280000</v>
      </c>
      <c r="H34" s="54">
        <v>471800000</v>
      </c>
      <c r="I34" s="54">
        <v>16550000</v>
      </c>
      <c r="J34" s="118">
        <f t="shared" si="5"/>
        <v>455250000</v>
      </c>
      <c r="K34" s="117">
        <f t="shared" si="3"/>
        <v>-15900000</v>
      </c>
      <c r="L34" s="119">
        <f t="shared" si="2"/>
        <v>-0.9607250755287009</v>
      </c>
    </row>
    <row r="35" spans="1:13" s="67" customFormat="1" x14ac:dyDescent="0.2">
      <c r="A35" s="64" t="s">
        <v>86</v>
      </c>
      <c r="B35" s="52" t="s">
        <v>87</v>
      </c>
      <c r="C35" s="65">
        <v>193750000</v>
      </c>
      <c r="D35" s="66">
        <v>62533333</v>
      </c>
      <c r="E35" s="66">
        <v>0</v>
      </c>
      <c r="F35" s="117">
        <f t="shared" si="6"/>
        <v>62533333</v>
      </c>
      <c r="G35" s="65">
        <v>155000000</v>
      </c>
      <c r="H35" s="66">
        <v>151500000</v>
      </c>
      <c r="I35" s="66">
        <v>35400000</v>
      </c>
      <c r="J35" s="118">
        <f t="shared" si="5"/>
        <v>116100000</v>
      </c>
      <c r="K35" s="117">
        <f t="shared" si="3"/>
        <v>-35400000</v>
      </c>
      <c r="L35" s="119">
        <f t="shared" si="2"/>
        <v>-1</v>
      </c>
    </row>
    <row r="36" spans="1:13" x14ac:dyDescent="0.2">
      <c r="A36" s="59" t="s">
        <v>88</v>
      </c>
      <c r="B36" s="30" t="s">
        <v>89</v>
      </c>
      <c r="C36" s="53">
        <v>31900000</v>
      </c>
      <c r="D36" s="54">
        <v>121900</v>
      </c>
      <c r="E36" s="54">
        <v>121900</v>
      </c>
      <c r="F36" s="117">
        <f t="shared" si="6"/>
        <v>0</v>
      </c>
      <c r="G36" s="53">
        <v>29000000</v>
      </c>
      <c r="H36" s="54">
        <v>5716068</v>
      </c>
      <c r="I36" s="54">
        <v>5716068</v>
      </c>
      <c r="J36" s="118">
        <f t="shared" si="5"/>
        <v>0</v>
      </c>
      <c r="K36" s="117">
        <f t="shared" si="3"/>
        <v>-5594168</v>
      </c>
      <c r="L36" s="119">
        <f t="shared" si="2"/>
        <v>-0.9786741515321371</v>
      </c>
    </row>
    <row r="37" spans="1:13" x14ac:dyDescent="0.2">
      <c r="A37" s="59" t="s">
        <v>90</v>
      </c>
      <c r="B37" s="30" t="s">
        <v>91</v>
      </c>
      <c r="C37" s="53">
        <v>11500000</v>
      </c>
      <c r="D37" s="54">
        <v>639100</v>
      </c>
      <c r="E37" s="54">
        <v>639100</v>
      </c>
      <c r="F37" s="117">
        <f t="shared" si="6"/>
        <v>0</v>
      </c>
      <c r="G37" s="53">
        <v>8500000</v>
      </c>
      <c r="H37" s="54">
        <v>418300</v>
      </c>
      <c r="I37" s="54">
        <v>418300</v>
      </c>
      <c r="J37" s="118">
        <f t="shared" si="5"/>
        <v>0</v>
      </c>
      <c r="K37" s="117">
        <f t="shared" si="3"/>
        <v>220800</v>
      </c>
      <c r="L37" s="119">
        <f t="shared" si="2"/>
        <v>0.52785082476691381</v>
      </c>
    </row>
    <row r="38" spans="1:13" x14ac:dyDescent="0.2">
      <c r="A38" s="59" t="s">
        <v>92</v>
      </c>
      <c r="B38" s="30" t="s">
        <v>93</v>
      </c>
      <c r="C38" s="53">
        <v>119582100</v>
      </c>
      <c r="D38" s="54">
        <v>0</v>
      </c>
      <c r="E38" s="54">
        <v>0</v>
      </c>
      <c r="F38" s="117">
        <f t="shared" si="6"/>
        <v>0</v>
      </c>
      <c r="G38" s="53">
        <v>108711000</v>
      </c>
      <c r="H38" s="54">
        <v>81678640</v>
      </c>
      <c r="I38" s="54">
        <v>8000000</v>
      </c>
      <c r="J38" s="118">
        <f t="shared" si="5"/>
        <v>73678640</v>
      </c>
      <c r="K38" s="117">
        <f t="shared" si="3"/>
        <v>-8000000</v>
      </c>
      <c r="L38" s="119">
        <f t="shared" si="2"/>
        <v>-1</v>
      </c>
    </row>
    <row r="39" spans="1:13" x14ac:dyDescent="0.2">
      <c r="A39" s="59" t="s">
        <v>94</v>
      </c>
      <c r="B39" s="30" t="s">
        <v>95</v>
      </c>
      <c r="C39" s="53">
        <v>64014500</v>
      </c>
      <c r="D39" s="54">
        <v>0</v>
      </c>
      <c r="E39" s="54">
        <v>0</v>
      </c>
      <c r="F39" s="117">
        <f t="shared" si="6"/>
        <v>0</v>
      </c>
      <c r="G39" s="53">
        <v>58195000</v>
      </c>
      <c r="H39" s="54">
        <v>0</v>
      </c>
      <c r="I39" s="54">
        <v>0</v>
      </c>
      <c r="J39" s="118">
        <f t="shared" si="5"/>
        <v>0</v>
      </c>
      <c r="K39" s="117">
        <f t="shared" si="3"/>
        <v>0</v>
      </c>
      <c r="L39" s="119" t="str">
        <f t="shared" si="2"/>
        <v>N/A</v>
      </c>
    </row>
    <row r="40" spans="1:13" x14ac:dyDescent="0.2">
      <c r="A40" s="59" t="s">
        <v>96</v>
      </c>
      <c r="B40" s="30" t="s">
        <v>97</v>
      </c>
      <c r="C40" s="53">
        <v>28478520</v>
      </c>
      <c r="D40" s="54">
        <v>0</v>
      </c>
      <c r="E40" s="54">
        <v>0</v>
      </c>
      <c r="F40" s="117">
        <f t="shared" si="6"/>
        <v>0</v>
      </c>
      <c r="G40" s="53">
        <v>26369000</v>
      </c>
      <c r="H40" s="54">
        <v>16864000</v>
      </c>
      <c r="I40" s="54">
        <v>16864000</v>
      </c>
      <c r="J40" s="118">
        <f t="shared" si="5"/>
        <v>0</v>
      </c>
      <c r="K40" s="117">
        <f t="shared" si="3"/>
        <v>-16864000</v>
      </c>
      <c r="L40" s="119">
        <f t="shared" si="2"/>
        <v>-1</v>
      </c>
    </row>
    <row r="41" spans="1:13" x14ac:dyDescent="0.2">
      <c r="A41" s="59" t="s">
        <v>98</v>
      </c>
      <c r="B41" s="68" t="s">
        <v>99</v>
      </c>
      <c r="C41" s="69">
        <v>299600000</v>
      </c>
      <c r="D41" s="70">
        <v>88602410.25</v>
      </c>
      <c r="E41" s="70">
        <v>88602410.25</v>
      </c>
      <c r="F41" s="122">
        <f>D41-E41</f>
        <v>0</v>
      </c>
      <c r="G41" s="69">
        <v>299600000</v>
      </c>
      <c r="H41" s="70">
        <v>38493757.479999997</v>
      </c>
      <c r="I41" s="70">
        <v>38493757.479999997</v>
      </c>
      <c r="J41" s="118">
        <f>H41-I41</f>
        <v>0</v>
      </c>
      <c r="K41" s="122">
        <f>E41-I41</f>
        <v>50108652.770000003</v>
      </c>
      <c r="L41" s="119">
        <f t="shared" si="2"/>
        <v>1.3017345162013529</v>
      </c>
    </row>
    <row r="42" spans="1:13" x14ac:dyDescent="0.2">
      <c r="A42" s="295" t="s">
        <v>0</v>
      </c>
      <c r="B42" s="296"/>
      <c r="C42" s="299" t="s">
        <v>163</v>
      </c>
      <c r="D42" s="300"/>
      <c r="E42" s="300"/>
      <c r="F42" s="300"/>
      <c r="G42" s="300"/>
      <c r="H42" s="300"/>
      <c r="I42" s="300"/>
      <c r="J42" s="300"/>
      <c r="K42" s="301"/>
      <c r="L42" s="302"/>
    </row>
    <row r="43" spans="1:13" x14ac:dyDescent="0.2">
      <c r="A43" s="297"/>
      <c r="B43" s="298"/>
      <c r="C43" s="303"/>
      <c r="D43" s="304"/>
      <c r="E43" s="304"/>
      <c r="F43" s="304"/>
      <c r="G43" s="304"/>
      <c r="H43" s="304"/>
      <c r="I43" s="304"/>
      <c r="J43" s="304"/>
      <c r="K43" s="304"/>
      <c r="L43" s="305"/>
    </row>
    <row r="44" spans="1:13" ht="14.25" x14ac:dyDescent="0.2">
      <c r="A44" s="306"/>
      <c r="B44" s="307"/>
      <c r="C44" s="307"/>
      <c r="D44" s="307"/>
      <c r="E44" s="307"/>
      <c r="F44" s="307"/>
      <c r="G44" s="307"/>
      <c r="H44" s="307"/>
      <c r="I44" s="307"/>
      <c r="J44" s="307"/>
      <c r="K44" s="307"/>
      <c r="L44" s="308"/>
      <c r="M44" s="71"/>
    </row>
    <row r="45" spans="1:13" ht="14.25" x14ac:dyDescent="0.2">
      <c r="A45" s="309"/>
      <c r="B45" s="310"/>
      <c r="C45" s="310"/>
      <c r="D45" s="310"/>
      <c r="E45" s="310"/>
      <c r="F45" s="310"/>
      <c r="G45" s="310"/>
      <c r="H45" s="310"/>
      <c r="I45" s="310"/>
      <c r="J45" s="310"/>
      <c r="K45" s="310"/>
      <c r="L45" s="311"/>
      <c r="M45" s="71"/>
    </row>
    <row r="46" spans="1:13" ht="14.25" x14ac:dyDescent="0.2">
      <c r="A46" s="312"/>
      <c r="B46" s="313"/>
      <c r="C46" s="313"/>
      <c r="D46" s="313"/>
      <c r="E46" s="313"/>
      <c r="F46" s="313"/>
      <c r="G46" s="313"/>
      <c r="H46" s="313"/>
      <c r="I46" s="313"/>
      <c r="J46" s="313"/>
      <c r="K46" s="313"/>
      <c r="L46" s="314"/>
      <c r="M46" s="71"/>
    </row>
    <row r="47" spans="1:13" ht="14.25" x14ac:dyDescent="0.2">
      <c r="A47" s="306" t="s">
        <v>1</v>
      </c>
      <c r="B47" s="296"/>
      <c r="C47" s="319" t="s">
        <v>9</v>
      </c>
      <c r="D47" s="320"/>
      <c r="E47" s="320"/>
      <c r="F47" s="320"/>
      <c r="G47" s="320"/>
      <c r="H47" s="320"/>
      <c r="I47" s="320"/>
      <c r="J47" s="320"/>
      <c r="K47" s="320"/>
      <c r="L47" s="321"/>
      <c r="M47" s="71"/>
    </row>
    <row r="48" spans="1:13" ht="14.25" x14ac:dyDescent="0.2">
      <c r="A48" s="309"/>
      <c r="B48" s="318"/>
      <c r="C48" s="322"/>
      <c r="D48" s="323"/>
      <c r="E48" s="323"/>
      <c r="F48" s="323"/>
      <c r="G48" s="323"/>
      <c r="H48" s="323"/>
      <c r="I48" s="323"/>
      <c r="J48" s="323"/>
      <c r="K48" s="323"/>
      <c r="L48" s="324"/>
      <c r="M48" s="4"/>
    </row>
  </sheetData>
  <mergeCells count="15">
    <mergeCell ref="A47:B48"/>
    <mergeCell ref="C47:L48"/>
    <mergeCell ref="A1:A2"/>
    <mergeCell ref="B1:L1"/>
    <mergeCell ref="B2:L2"/>
    <mergeCell ref="B3:L3"/>
    <mergeCell ref="A4:A5"/>
    <mergeCell ref="B4:B5"/>
    <mergeCell ref="C4:F5"/>
    <mergeCell ref="K4:K6"/>
    <mergeCell ref="G4:J5"/>
    <mergeCell ref="A42:B43"/>
    <mergeCell ref="C42:L43"/>
    <mergeCell ref="A44:L46"/>
    <mergeCell ref="L4:L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85" zoomScaleNormal="85" workbookViewId="0">
      <selection activeCell="J44" sqref="J44"/>
    </sheetView>
  </sheetViews>
  <sheetFormatPr baseColWidth="10" defaultRowHeight="12.75" x14ac:dyDescent="0.2"/>
  <cols>
    <col min="1" max="1" width="28.42578125" style="86" customWidth="1"/>
    <col min="2" max="2" width="23.42578125" style="86" customWidth="1"/>
    <col min="3" max="3" width="17.7109375" style="86" customWidth="1"/>
    <col min="4" max="4" width="16" style="86" customWidth="1"/>
    <col min="5" max="5" width="16.42578125" style="86" customWidth="1"/>
    <col min="6" max="6" width="14.85546875" style="86" customWidth="1"/>
    <col min="7" max="7" width="14.5703125" style="86" customWidth="1"/>
    <col min="8" max="8" width="15.7109375" customWidth="1"/>
    <col min="9" max="9" width="13.140625" bestFit="1" customWidth="1"/>
  </cols>
  <sheetData>
    <row r="1" spans="1:9" ht="54" customHeight="1" thickBot="1" x14ac:dyDescent="0.25">
      <c r="A1" s="273"/>
      <c r="B1" s="275" t="s">
        <v>30</v>
      </c>
      <c r="C1" s="276"/>
      <c r="D1" s="276"/>
      <c r="E1" s="276"/>
      <c r="F1" s="276"/>
      <c r="G1" s="276"/>
      <c r="H1" s="277"/>
    </row>
    <row r="2" spans="1:9" ht="29.25" customHeight="1" thickBot="1" x14ac:dyDescent="0.25">
      <c r="A2" s="343"/>
      <c r="B2" s="275" t="s">
        <v>100</v>
      </c>
      <c r="C2" s="276"/>
      <c r="D2" s="276"/>
      <c r="E2" s="276"/>
      <c r="F2" s="276"/>
      <c r="G2" s="276"/>
      <c r="H2" s="277"/>
    </row>
    <row r="3" spans="1:9" ht="21.75" customHeight="1" x14ac:dyDescent="0.2">
      <c r="A3" s="72" t="s">
        <v>160</v>
      </c>
      <c r="B3" s="344" t="s">
        <v>161</v>
      </c>
      <c r="C3" s="345"/>
      <c r="D3" s="345"/>
      <c r="E3" s="345"/>
      <c r="F3" s="345"/>
      <c r="G3" s="345"/>
      <c r="H3" s="346"/>
    </row>
    <row r="4" spans="1:9" ht="21.75" customHeight="1" thickBot="1" x14ac:dyDescent="0.25">
      <c r="A4" s="347" t="s">
        <v>162</v>
      </c>
      <c r="B4" s="348"/>
      <c r="C4" s="348"/>
      <c r="D4" s="348"/>
      <c r="E4" s="348"/>
      <c r="F4" s="348"/>
      <c r="G4" s="348"/>
      <c r="H4" s="349"/>
    </row>
    <row r="5" spans="1:9" ht="14.25" x14ac:dyDescent="0.2">
      <c r="A5" s="262" t="s">
        <v>2</v>
      </c>
      <c r="B5" s="263"/>
      <c r="C5" s="262" t="s">
        <v>163</v>
      </c>
      <c r="D5" s="264"/>
      <c r="E5" s="264"/>
      <c r="F5" s="264"/>
      <c r="G5" s="264"/>
      <c r="H5" s="265"/>
    </row>
    <row r="6" spans="1:9" ht="14.25" x14ac:dyDescent="0.2">
      <c r="A6" s="218" t="s">
        <v>7</v>
      </c>
      <c r="B6" s="219"/>
      <c r="C6" s="225" t="s">
        <v>8</v>
      </c>
      <c r="D6" s="226"/>
      <c r="E6" s="226"/>
      <c r="F6" s="226"/>
      <c r="G6" s="226"/>
      <c r="H6" s="227"/>
    </row>
    <row r="7" spans="1:9" ht="14.25" x14ac:dyDescent="0.2">
      <c r="A7" s="218" t="s">
        <v>1</v>
      </c>
      <c r="B7" s="219"/>
      <c r="C7" s="225" t="s">
        <v>9</v>
      </c>
      <c r="D7" s="226"/>
      <c r="E7" s="226"/>
      <c r="F7" s="226"/>
      <c r="G7" s="226"/>
      <c r="H7" s="227"/>
    </row>
    <row r="8" spans="1:9" ht="15" thickBot="1" x14ac:dyDescent="0.25">
      <c r="A8" s="220" t="s">
        <v>6</v>
      </c>
      <c r="B8" s="221"/>
      <c r="C8" s="222" t="s">
        <v>153</v>
      </c>
      <c r="D8" s="223"/>
      <c r="E8" s="223"/>
      <c r="F8" s="223"/>
      <c r="G8" s="223"/>
      <c r="H8" s="224"/>
    </row>
    <row r="9" spans="1:9" ht="14.25" customHeight="1" x14ac:dyDescent="0.2">
      <c r="A9" s="350"/>
      <c r="B9" s="351"/>
      <c r="C9" s="351"/>
      <c r="D9" s="351"/>
      <c r="E9" s="351"/>
      <c r="F9" s="351"/>
      <c r="G9" s="351"/>
      <c r="H9" s="352"/>
    </row>
    <row r="10" spans="1:9" ht="15" customHeight="1" thickBot="1" x14ac:dyDescent="0.25">
      <c r="A10" s="206"/>
      <c r="B10" s="207"/>
      <c r="C10" s="207"/>
      <c r="D10" s="207"/>
      <c r="E10" s="207"/>
      <c r="F10" s="207"/>
      <c r="G10" s="207"/>
      <c r="H10" s="208"/>
    </row>
    <row r="11" spans="1:9" ht="120.75" customHeight="1" thickBot="1" x14ac:dyDescent="0.25">
      <c r="A11" s="123" t="s">
        <v>101</v>
      </c>
      <c r="B11" s="124" t="s">
        <v>102</v>
      </c>
      <c r="C11" s="124" t="s">
        <v>103</v>
      </c>
      <c r="D11" s="124" t="s">
        <v>164</v>
      </c>
      <c r="E11" s="124" t="s">
        <v>104</v>
      </c>
      <c r="F11" s="124" t="s">
        <v>105</v>
      </c>
      <c r="G11" s="124" t="s">
        <v>165</v>
      </c>
      <c r="H11" s="124" t="s">
        <v>106</v>
      </c>
    </row>
    <row r="12" spans="1:9" ht="28.5" x14ac:dyDescent="0.2">
      <c r="A12" s="353" t="s">
        <v>12</v>
      </c>
      <c r="B12" s="125" t="s">
        <v>107</v>
      </c>
      <c r="C12" s="126">
        <v>3095234464</v>
      </c>
      <c r="D12" s="73">
        <v>671017154</v>
      </c>
      <c r="E12" s="127">
        <f>SUM(D12)</f>
        <v>671017154</v>
      </c>
      <c r="F12" s="128">
        <f>IFERROR(E12/C12,"N/A")</f>
        <v>0.21679041177799446</v>
      </c>
      <c r="G12" s="73">
        <v>660174356</v>
      </c>
      <c r="H12" s="129">
        <f>IFERROR((D12/G12)-1,"N/A")</f>
        <v>1.6424142957773391E-2</v>
      </c>
      <c r="I12" s="55"/>
    </row>
    <row r="13" spans="1:9" ht="28.5" x14ac:dyDescent="0.2">
      <c r="A13" s="354"/>
      <c r="B13" s="130" t="s">
        <v>108</v>
      </c>
      <c r="C13" s="131">
        <v>967015800</v>
      </c>
      <c r="D13" s="75">
        <v>113222982</v>
      </c>
      <c r="E13" s="132">
        <f t="shared" ref="E13:E19" si="0">SUM(D13)</f>
        <v>113222982</v>
      </c>
      <c r="F13" s="133">
        <f t="shared" ref="F13:F19" si="1">IFERROR(E13/C13,"N/A")</f>
        <v>0.11708493491006042</v>
      </c>
      <c r="G13" s="75">
        <v>107293608</v>
      </c>
      <c r="H13" s="134">
        <f t="shared" ref="H13:H19" si="2">IFERROR((D13/G13)-1,"N/A")</f>
        <v>5.526306842062767E-2</v>
      </c>
    </row>
    <row r="14" spans="1:9" ht="42.75" x14ac:dyDescent="0.2">
      <c r="A14" s="354"/>
      <c r="B14" s="130" t="s">
        <v>109</v>
      </c>
      <c r="C14" s="131">
        <v>662476432</v>
      </c>
      <c r="D14" s="75">
        <v>281143909</v>
      </c>
      <c r="E14" s="132">
        <f t="shared" si="0"/>
        <v>281143909</v>
      </c>
      <c r="F14" s="133">
        <f t="shared" si="1"/>
        <v>0.42438326168258317</v>
      </c>
      <c r="G14" s="75">
        <v>309607983</v>
      </c>
      <c r="H14" s="134">
        <f t="shared" si="2"/>
        <v>-9.1935852958933584E-2</v>
      </c>
    </row>
    <row r="15" spans="1:9" ht="42.75" x14ac:dyDescent="0.2">
      <c r="A15" s="354"/>
      <c r="B15" s="130" t="s">
        <v>110</v>
      </c>
      <c r="C15" s="131">
        <v>659056808</v>
      </c>
      <c r="D15" s="75">
        <v>106084156</v>
      </c>
      <c r="E15" s="132">
        <f t="shared" si="0"/>
        <v>106084156</v>
      </c>
      <c r="F15" s="133">
        <f t="shared" si="1"/>
        <v>0.16096359936243917</v>
      </c>
      <c r="G15" s="75">
        <v>55677884</v>
      </c>
      <c r="H15" s="134">
        <f t="shared" si="2"/>
        <v>0.90531946221232107</v>
      </c>
    </row>
    <row r="16" spans="1:9" ht="14.25" x14ac:dyDescent="0.2">
      <c r="A16" s="354"/>
      <c r="B16" s="130" t="s">
        <v>111</v>
      </c>
      <c r="C16" s="131">
        <v>321445704</v>
      </c>
      <c r="D16" s="75">
        <v>71303400</v>
      </c>
      <c r="E16" s="132">
        <f t="shared" si="0"/>
        <v>71303400</v>
      </c>
      <c r="F16" s="133">
        <f t="shared" si="1"/>
        <v>0.22182097664618344</v>
      </c>
      <c r="G16" s="75">
        <v>67266500</v>
      </c>
      <c r="H16" s="134">
        <f t="shared" si="2"/>
        <v>6.0013528279306838E-2</v>
      </c>
    </row>
    <row r="17" spans="1:8" ht="28.5" x14ac:dyDescent="0.2">
      <c r="A17" s="354"/>
      <c r="B17" s="130" t="s">
        <v>112</v>
      </c>
      <c r="C17" s="131">
        <v>28316000</v>
      </c>
      <c r="D17" s="75">
        <v>13690716</v>
      </c>
      <c r="E17" s="132">
        <f t="shared" si="0"/>
        <v>13690716</v>
      </c>
      <c r="F17" s="133">
        <f t="shared" si="1"/>
        <v>0.4834975278994208</v>
      </c>
      <c r="G17" s="75">
        <v>0</v>
      </c>
      <c r="H17" s="134" t="str">
        <f t="shared" si="2"/>
        <v>N/A</v>
      </c>
    </row>
    <row r="18" spans="1:8" ht="14.25" x14ac:dyDescent="0.2">
      <c r="A18" s="355"/>
      <c r="B18" s="135" t="s">
        <v>166</v>
      </c>
      <c r="C18" s="136">
        <v>52250000</v>
      </c>
      <c r="D18" s="137">
        <v>0</v>
      </c>
      <c r="E18" s="138">
        <f t="shared" si="0"/>
        <v>0</v>
      </c>
      <c r="F18" s="139">
        <f t="shared" si="1"/>
        <v>0</v>
      </c>
      <c r="G18" s="137">
        <v>0</v>
      </c>
      <c r="H18" s="140" t="str">
        <f t="shared" si="2"/>
        <v>N/A</v>
      </c>
    </row>
    <row r="19" spans="1:8" ht="43.5" thickBot="1" x14ac:dyDescent="0.25">
      <c r="A19" s="356"/>
      <c r="B19" s="141" t="s">
        <v>113</v>
      </c>
      <c r="C19" s="142">
        <v>0</v>
      </c>
      <c r="D19" s="77">
        <v>0</v>
      </c>
      <c r="E19" s="143">
        <f t="shared" si="0"/>
        <v>0</v>
      </c>
      <c r="F19" s="144" t="str">
        <f t="shared" si="1"/>
        <v>N/A</v>
      </c>
      <c r="G19" s="77">
        <v>0</v>
      </c>
      <c r="H19" s="145" t="str">
        <f t="shared" si="2"/>
        <v>N/A</v>
      </c>
    </row>
    <row r="20" spans="1:8" ht="14.25" customHeight="1" x14ac:dyDescent="0.2">
      <c r="A20" s="353" t="s">
        <v>114</v>
      </c>
      <c r="B20" s="125" t="s">
        <v>23</v>
      </c>
      <c r="C20" s="146"/>
      <c r="D20" s="147"/>
      <c r="E20" s="148" t="s">
        <v>23</v>
      </c>
      <c r="F20" s="148"/>
      <c r="G20" s="147" t="s">
        <v>23</v>
      </c>
      <c r="H20" s="149" t="s">
        <v>23</v>
      </c>
    </row>
    <row r="21" spans="1:8" ht="14.25" x14ac:dyDescent="0.2">
      <c r="A21" s="354"/>
      <c r="B21" s="150"/>
      <c r="C21" s="151"/>
      <c r="D21" s="79"/>
      <c r="E21" s="152"/>
      <c r="F21" s="152"/>
      <c r="G21" s="76"/>
      <c r="H21" s="153"/>
    </row>
    <row r="22" spans="1:8" ht="14.25" x14ac:dyDescent="0.2">
      <c r="A22" s="354"/>
      <c r="B22" s="150"/>
      <c r="C22" s="151"/>
      <c r="D22" s="79"/>
      <c r="E22" s="152"/>
      <c r="F22" s="152"/>
      <c r="G22" s="76"/>
      <c r="H22" s="153"/>
    </row>
    <row r="23" spans="1:8" ht="14.25" x14ac:dyDescent="0.2">
      <c r="A23" s="354"/>
      <c r="B23" s="150"/>
      <c r="C23" s="151"/>
      <c r="D23" s="79"/>
      <c r="E23" s="152"/>
      <c r="F23" s="152"/>
      <c r="G23" s="76"/>
      <c r="H23" s="153"/>
    </row>
    <row r="24" spans="1:8" ht="14.25" x14ac:dyDescent="0.2">
      <c r="A24" s="354"/>
      <c r="B24" s="150"/>
      <c r="C24" s="151"/>
      <c r="D24" s="79"/>
      <c r="E24" s="152"/>
      <c r="F24" s="152"/>
      <c r="G24" s="76"/>
      <c r="H24" s="153"/>
    </row>
    <row r="25" spans="1:8" ht="15" thickBot="1" x14ac:dyDescent="0.25">
      <c r="A25" s="356"/>
      <c r="B25" s="154"/>
      <c r="C25" s="155"/>
      <c r="D25" s="80"/>
      <c r="E25" s="156"/>
      <c r="F25" s="156"/>
      <c r="G25" s="78"/>
      <c r="H25" s="157"/>
    </row>
    <row r="26" spans="1:8" ht="14.25" x14ac:dyDescent="0.2">
      <c r="A26" s="353" t="s">
        <v>115</v>
      </c>
      <c r="B26" s="158"/>
      <c r="C26" s="159"/>
      <c r="D26" s="81"/>
      <c r="E26" s="160"/>
      <c r="F26" s="160"/>
      <c r="G26" s="74"/>
      <c r="H26" s="161"/>
    </row>
    <row r="27" spans="1:8" ht="14.25" x14ac:dyDescent="0.2">
      <c r="A27" s="354"/>
      <c r="B27" s="150"/>
      <c r="C27" s="151"/>
      <c r="D27" s="79"/>
      <c r="E27" s="152"/>
      <c r="F27" s="152"/>
      <c r="G27" s="76"/>
      <c r="H27" s="153"/>
    </row>
    <row r="28" spans="1:8" ht="14.25" x14ac:dyDescent="0.2">
      <c r="A28" s="354"/>
      <c r="B28" s="150"/>
      <c r="C28" s="151"/>
      <c r="D28" s="79"/>
      <c r="E28" s="152"/>
      <c r="F28" s="152"/>
      <c r="G28" s="76"/>
      <c r="H28" s="153"/>
    </row>
    <row r="29" spans="1:8" ht="14.25" x14ac:dyDescent="0.2">
      <c r="A29" s="354"/>
      <c r="B29" s="150"/>
      <c r="C29" s="151"/>
      <c r="D29" s="79"/>
      <c r="E29" s="152"/>
      <c r="F29" s="152"/>
      <c r="G29" s="76"/>
      <c r="H29" s="153"/>
    </row>
    <row r="30" spans="1:8" ht="15" thickBot="1" x14ac:dyDescent="0.25">
      <c r="A30" s="356"/>
      <c r="B30" s="154"/>
      <c r="C30" s="155"/>
      <c r="D30" s="80"/>
      <c r="E30" s="156"/>
      <c r="F30" s="156"/>
      <c r="G30" s="78"/>
      <c r="H30" s="157"/>
    </row>
    <row r="31" spans="1:8" ht="28.5" x14ac:dyDescent="0.2">
      <c r="A31" s="353" t="s">
        <v>116</v>
      </c>
      <c r="B31" s="125" t="s">
        <v>117</v>
      </c>
      <c r="C31" s="162">
        <v>382340000</v>
      </c>
      <c r="D31" s="74">
        <v>17740000</v>
      </c>
      <c r="E31" s="163">
        <f>SUM(D31)</f>
        <v>17740000</v>
      </c>
      <c r="F31" s="128">
        <f>IFERROR(E31/C31,"N/A")</f>
        <v>4.6398493487471881E-2</v>
      </c>
      <c r="G31" s="74">
        <v>63175000</v>
      </c>
      <c r="H31" s="164">
        <f>(D31/G31)-1</f>
        <v>-0.71919271863870204</v>
      </c>
    </row>
    <row r="32" spans="1:8" ht="14.25" x14ac:dyDescent="0.2">
      <c r="A32" s="354"/>
      <c r="B32" s="130"/>
      <c r="C32" s="131"/>
      <c r="D32" s="75"/>
      <c r="E32" s="132"/>
      <c r="F32" s="133"/>
      <c r="G32" s="76"/>
      <c r="H32" s="165"/>
    </row>
    <row r="33" spans="1:8" ht="14.25" x14ac:dyDescent="0.2">
      <c r="A33" s="354"/>
      <c r="B33" s="150" t="s">
        <v>23</v>
      </c>
      <c r="C33" s="151"/>
      <c r="D33" s="79"/>
      <c r="E33" s="152"/>
      <c r="F33" s="152"/>
      <c r="G33" s="76"/>
      <c r="H33" s="153"/>
    </row>
    <row r="34" spans="1:8" ht="14.25" x14ac:dyDescent="0.2">
      <c r="A34" s="354"/>
      <c r="B34" s="150"/>
      <c r="C34" s="151"/>
      <c r="D34" s="79"/>
      <c r="E34" s="152"/>
      <c r="F34" s="152"/>
      <c r="G34" s="76"/>
      <c r="H34" s="153"/>
    </row>
    <row r="35" spans="1:8" ht="15" thickBot="1" x14ac:dyDescent="0.25">
      <c r="A35" s="356"/>
      <c r="B35" s="154"/>
      <c r="C35" s="155"/>
      <c r="D35" s="80"/>
      <c r="E35" s="156"/>
      <c r="F35" s="156"/>
      <c r="G35" s="78"/>
      <c r="H35" s="157"/>
    </row>
    <row r="36" spans="1:8" ht="13.5" customHeight="1" x14ac:dyDescent="0.2">
      <c r="A36" s="353" t="s">
        <v>118</v>
      </c>
      <c r="B36" s="158"/>
      <c r="C36" s="159"/>
      <c r="D36" s="81"/>
      <c r="E36" s="160"/>
      <c r="F36" s="160"/>
      <c r="G36" s="74"/>
      <c r="H36" s="161"/>
    </row>
    <row r="37" spans="1:8" ht="14.25" x14ac:dyDescent="0.2">
      <c r="A37" s="354"/>
      <c r="B37" s="150"/>
      <c r="C37" s="151"/>
      <c r="D37" s="79"/>
      <c r="E37" s="152"/>
      <c r="F37" s="152"/>
      <c r="G37" s="76"/>
      <c r="H37" s="153"/>
    </row>
    <row r="38" spans="1:8" ht="14.25" x14ac:dyDescent="0.2">
      <c r="A38" s="354"/>
      <c r="B38" s="150"/>
      <c r="C38" s="151"/>
      <c r="D38" s="79"/>
      <c r="E38" s="152"/>
      <c r="F38" s="152"/>
      <c r="G38" s="76"/>
      <c r="H38" s="153"/>
    </row>
    <row r="39" spans="1:8" ht="15" thickBot="1" x14ac:dyDescent="0.25">
      <c r="A39" s="356"/>
      <c r="B39" s="154"/>
      <c r="C39" s="155"/>
      <c r="D39" s="80"/>
      <c r="E39" s="156"/>
      <c r="F39" s="156"/>
      <c r="G39" s="78"/>
      <c r="H39" s="157"/>
    </row>
    <row r="40" spans="1:8" ht="15" thickBot="1" x14ac:dyDescent="0.25">
      <c r="A40" s="166" t="s">
        <v>119</v>
      </c>
      <c r="B40" s="166"/>
      <c r="C40" s="167">
        <f>SUM(C12:C39)</f>
        <v>6168135208</v>
      </c>
      <c r="D40" s="168">
        <f>SUM(D12:D39)</f>
        <v>1274202317</v>
      </c>
      <c r="E40" s="169">
        <f>SUM(E12:E39)</f>
        <v>1274202317</v>
      </c>
      <c r="F40" s="170">
        <f>E40/C40</f>
        <v>0.20657820784268385</v>
      </c>
      <c r="G40" s="169">
        <f>SUM(G12:G39)</f>
        <v>1263195331</v>
      </c>
      <c r="H40" s="171">
        <f>(D40/G40)-1</f>
        <v>8.7136056711722976E-3</v>
      </c>
    </row>
    <row r="41" spans="1:8" ht="14.25" x14ac:dyDescent="0.2">
      <c r="A41" s="370" t="s">
        <v>120</v>
      </c>
      <c r="B41" s="371"/>
      <c r="C41" s="371"/>
      <c r="D41" s="371"/>
      <c r="E41" s="372">
        <v>62</v>
      </c>
      <c r="F41" s="373"/>
      <c r="G41" s="374"/>
      <c r="H41" s="172"/>
    </row>
    <row r="42" spans="1:8" ht="14.25" x14ac:dyDescent="0.2">
      <c r="A42" s="363" t="s">
        <v>167</v>
      </c>
      <c r="B42" s="364"/>
      <c r="C42" s="364"/>
      <c r="D42" s="364"/>
      <c r="E42" s="375">
        <f>D12</f>
        <v>671017154</v>
      </c>
      <c r="F42" s="376"/>
      <c r="G42" s="377"/>
      <c r="H42" s="82"/>
    </row>
    <row r="43" spans="1:8" ht="14.25" x14ac:dyDescent="0.2">
      <c r="A43" s="363" t="s">
        <v>121</v>
      </c>
      <c r="B43" s="364"/>
      <c r="C43" s="364"/>
      <c r="D43" s="364"/>
      <c r="E43" s="365">
        <v>59</v>
      </c>
      <c r="F43" s="366"/>
      <c r="G43" s="367"/>
      <c r="H43" s="82"/>
    </row>
    <row r="44" spans="1:8" ht="15" thickBot="1" x14ac:dyDescent="0.25">
      <c r="A44" s="368" t="s">
        <v>122</v>
      </c>
      <c r="B44" s="369"/>
      <c r="C44" s="369"/>
      <c r="D44" s="369"/>
      <c r="E44" s="379">
        <f>(E43/E41)</f>
        <v>0.95161290322580649</v>
      </c>
      <c r="F44" s="380"/>
      <c r="G44" s="381"/>
      <c r="H44" s="83"/>
    </row>
    <row r="45" spans="1:8" ht="14.25" x14ac:dyDescent="0.2">
      <c r="A45" s="382"/>
      <c r="B45" s="383"/>
      <c r="C45" s="383"/>
      <c r="D45" s="383"/>
      <c r="E45" s="84"/>
      <c r="F45" s="84"/>
      <c r="G45" s="84"/>
      <c r="H45" s="85"/>
    </row>
    <row r="46" spans="1:8" ht="12.75" customHeight="1" x14ac:dyDescent="0.2">
      <c r="A46" s="357" t="s">
        <v>0</v>
      </c>
      <c r="B46" s="358"/>
      <c r="C46" s="358"/>
      <c r="D46" s="358" t="s">
        <v>123</v>
      </c>
      <c r="E46" s="358"/>
      <c r="F46" s="358"/>
      <c r="G46" s="358"/>
      <c r="H46" s="384"/>
    </row>
    <row r="47" spans="1:8" x14ac:dyDescent="0.2">
      <c r="A47" s="357"/>
      <c r="B47" s="358"/>
      <c r="C47" s="358"/>
      <c r="D47" s="358"/>
      <c r="E47" s="358"/>
      <c r="F47" s="358"/>
      <c r="G47" s="358"/>
      <c r="H47" s="384"/>
    </row>
    <row r="48" spans="1:8" ht="14.25" x14ac:dyDescent="0.2">
      <c r="A48" s="385"/>
      <c r="B48" s="386"/>
      <c r="C48" s="386"/>
      <c r="D48" s="386"/>
      <c r="E48" s="386"/>
      <c r="F48" s="386"/>
      <c r="G48" s="386"/>
      <c r="H48" s="85"/>
    </row>
    <row r="49" spans="1:8" ht="14.25" x14ac:dyDescent="0.2">
      <c r="A49" s="385"/>
      <c r="B49" s="386"/>
      <c r="C49" s="386"/>
      <c r="D49" s="386"/>
      <c r="E49" s="386"/>
      <c r="F49" s="386"/>
      <c r="G49" s="386"/>
      <c r="H49" s="85"/>
    </row>
    <row r="50" spans="1:8" ht="12.75" customHeight="1" x14ac:dyDescent="0.2">
      <c r="A50" s="357" t="s">
        <v>1</v>
      </c>
      <c r="B50" s="358"/>
      <c r="C50" s="358"/>
      <c r="D50" s="359" t="s">
        <v>168</v>
      </c>
      <c r="E50" s="359"/>
      <c r="F50" s="359"/>
      <c r="G50" s="359"/>
      <c r="H50" s="360"/>
    </row>
    <row r="51" spans="1:8" ht="52.5" customHeight="1" thickBot="1" x14ac:dyDescent="0.25">
      <c r="A51" s="206"/>
      <c r="B51" s="207"/>
      <c r="C51" s="207"/>
      <c r="D51" s="361"/>
      <c r="E51" s="361"/>
      <c r="F51" s="361"/>
      <c r="G51" s="361"/>
      <c r="H51" s="362"/>
    </row>
    <row r="53" spans="1:8" ht="14.25" x14ac:dyDescent="0.2">
      <c r="A53" s="378" t="s">
        <v>124</v>
      </c>
      <c r="B53" s="378"/>
      <c r="C53" s="378"/>
      <c r="D53" s="378"/>
      <c r="E53" s="378"/>
      <c r="F53" s="378"/>
      <c r="G53" s="378"/>
      <c r="H53" s="378"/>
    </row>
    <row r="54" spans="1:8" ht="14.25" x14ac:dyDescent="0.2">
      <c r="A54" s="378" t="s">
        <v>125</v>
      </c>
      <c r="B54" s="378"/>
      <c r="C54" s="378"/>
      <c r="D54" s="378"/>
      <c r="E54" s="378"/>
      <c r="F54" s="378"/>
      <c r="G54" s="378"/>
      <c r="H54" s="378"/>
    </row>
    <row r="55" spans="1:8" ht="14.25" x14ac:dyDescent="0.2">
      <c r="A55" s="378" t="s">
        <v>126</v>
      </c>
      <c r="B55" s="378"/>
      <c r="C55" s="378"/>
      <c r="D55" s="378"/>
      <c r="E55" s="378"/>
      <c r="F55" s="378"/>
      <c r="G55" s="378"/>
      <c r="H55" s="378"/>
    </row>
    <row r="56" spans="1:8" ht="14.25" x14ac:dyDescent="0.2">
      <c r="A56" s="378" t="s">
        <v>127</v>
      </c>
      <c r="B56" s="378"/>
      <c r="C56" s="378"/>
      <c r="D56" s="378"/>
      <c r="E56" s="378"/>
      <c r="F56" s="378"/>
      <c r="G56" s="378"/>
      <c r="H56" s="378"/>
    </row>
    <row r="57" spans="1:8" ht="14.25" x14ac:dyDescent="0.2">
      <c r="A57" s="378" t="s">
        <v>128</v>
      </c>
      <c r="B57" s="378"/>
      <c r="C57" s="378"/>
      <c r="D57" s="378"/>
      <c r="E57" s="378"/>
      <c r="F57" s="378"/>
      <c r="G57" s="378"/>
      <c r="H57" s="378"/>
    </row>
    <row r="58" spans="1:8" ht="14.25" x14ac:dyDescent="0.2">
      <c r="A58" s="378" t="s">
        <v>129</v>
      </c>
      <c r="B58" s="378"/>
      <c r="C58" s="378"/>
      <c r="D58" s="378"/>
      <c r="E58" s="378"/>
      <c r="F58" s="378"/>
      <c r="G58" s="378"/>
      <c r="H58" s="378"/>
    </row>
    <row r="59" spans="1:8" ht="14.25" x14ac:dyDescent="0.2">
      <c r="A59" s="378" t="s">
        <v>130</v>
      </c>
      <c r="B59" s="378"/>
      <c r="C59" s="378"/>
      <c r="D59" s="378"/>
      <c r="E59" s="378"/>
      <c r="F59" s="378"/>
      <c r="G59" s="378"/>
      <c r="H59" s="378"/>
    </row>
    <row r="60" spans="1:8" ht="14.25" x14ac:dyDescent="0.2">
      <c r="A60" s="378" t="s">
        <v>131</v>
      </c>
      <c r="B60" s="378"/>
      <c r="C60" s="378"/>
      <c r="D60" s="378"/>
      <c r="E60" s="378"/>
      <c r="F60" s="378"/>
      <c r="G60" s="378"/>
      <c r="H60" s="378"/>
    </row>
    <row r="61" spans="1:8" ht="14.25" x14ac:dyDescent="0.2">
      <c r="A61" s="378" t="s">
        <v>132</v>
      </c>
      <c r="B61" s="378"/>
      <c r="C61" s="378"/>
      <c r="D61" s="378"/>
      <c r="E61" s="378"/>
      <c r="F61" s="378"/>
      <c r="G61" s="378"/>
      <c r="H61" s="378"/>
    </row>
    <row r="62" spans="1:8" ht="14.25" x14ac:dyDescent="0.2">
      <c r="A62" s="378" t="s">
        <v>133</v>
      </c>
      <c r="B62" s="378"/>
      <c r="C62" s="378"/>
      <c r="D62" s="378"/>
      <c r="E62" s="378"/>
      <c r="F62" s="378"/>
      <c r="G62" s="378"/>
      <c r="H62" s="378"/>
    </row>
    <row r="63" spans="1:8" ht="14.25" x14ac:dyDescent="0.2">
      <c r="A63" s="378" t="s">
        <v>134</v>
      </c>
      <c r="B63" s="378"/>
      <c r="C63" s="378"/>
      <c r="D63" s="378"/>
      <c r="E63" s="378"/>
      <c r="F63" s="378"/>
      <c r="G63" s="378"/>
      <c r="H63" s="378"/>
    </row>
  </sheetData>
  <mergeCells count="44">
    <mergeCell ref="A63:H63"/>
    <mergeCell ref="A36:A39"/>
    <mergeCell ref="E44:G44"/>
    <mergeCell ref="A45:D45"/>
    <mergeCell ref="A46:C47"/>
    <mergeCell ref="D46:H47"/>
    <mergeCell ref="A48:G49"/>
    <mergeCell ref="A62:H62"/>
    <mergeCell ref="A56:H56"/>
    <mergeCell ref="A57:H57"/>
    <mergeCell ref="A59:H59"/>
    <mergeCell ref="A60:H60"/>
    <mergeCell ref="A61:H61"/>
    <mergeCell ref="A53:H53"/>
    <mergeCell ref="A54:H54"/>
    <mergeCell ref="A55:H55"/>
    <mergeCell ref="A41:D41"/>
    <mergeCell ref="E41:G41"/>
    <mergeCell ref="A42:D42"/>
    <mergeCell ref="E42:G42"/>
    <mergeCell ref="A58:H58"/>
    <mergeCell ref="A50:C51"/>
    <mergeCell ref="D50:H51"/>
    <mergeCell ref="A43:D43"/>
    <mergeCell ref="E43:G43"/>
    <mergeCell ref="A44:D44"/>
    <mergeCell ref="A9:H10"/>
    <mergeCell ref="A12:A19"/>
    <mergeCell ref="A20:A25"/>
    <mergeCell ref="A26:A30"/>
    <mergeCell ref="A31:A35"/>
    <mergeCell ref="C8:H8"/>
    <mergeCell ref="A1:A2"/>
    <mergeCell ref="B1:H1"/>
    <mergeCell ref="B2:H2"/>
    <mergeCell ref="B3:H3"/>
    <mergeCell ref="A4:H4"/>
    <mergeCell ref="A5:B5"/>
    <mergeCell ref="C5:H5"/>
    <mergeCell ref="A6:B6"/>
    <mergeCell ref="C6:H6"/>
    <mergeCell ref="A7:B7"/>
    <mergeCell ref="C7:H7"/>
    <mergeCell ref="A8:B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C7" sqref="C7:G7"/>
    </sheetView>
  </sheetViews>
  <sheetFormatPr baseColWidth="10" defaultRowHeight="12.75" x14ac:dyDescent="0.2"/>
  <cols>
    <col min="1" max="1" width="29.5703125" customWidth="1"/>
    <col min="2" max="2" width="22.140625" customWidth="1"/>
    <col min="3" max="3" width="17.28515625" customWidth="1"/>
    <col min="4" max="4" width="18.140625" customWidth="1"/>
    <col min="5" max="5" width="15.85546875" customWidth="1"/>
    <col min="6" max="6" width="13.5703125" customWidth="1"/>
    <col min="7" max="7" width="17.42578125" style="93" customWidth="1"/>
  </cols>
  <sheetData>
    <row r="1" spans="1:9" ht="60" customHeight="1" thickBot="1" x14ac:dyDescent="0.25">
      <c r="A1" s="273"/>
      <c r="B1" s="275" t="s">
        <v>30</v>
      </c>
      <c r="C1" s="276"/>
      <c r="D1" s="276"/>
      <c r="E1" s="276"/>
      <c r="F1" s="276"/>
      <c r="G1" s="276"/>
    </row>
    <row r="2" spans="1:9" ht="28.5" customHeight="1" thickBot="1" x14ac:dyDescent="0.25">
      <c r="A2" s="343"/>
      <c r="B2" s="391" t="s">
        <v>135</v>
      </c>
      <c r="C2" s="392"/>
      <c r="D2" s="392"/>
      <c r="E2" s="392"/>
      <c r="F2" s="392"/>
      <c r="G2" s="392"/>
    </row>
    <row r="3" spans="1:9" ht="15" thickBot="1" x14ac:dyDescent="0.25">
      <c r="A3" s="87" t="s">
        <v>11</v>
      </c>
      <c r="B3" s="209" t="s">
        <v>4</v>
      </c>
      <c r="C3" s="210"/>
      <c r="D3" s="210"/>
      <c r="E3" s="210"/>
      <c r="F3" s="210"/>
      <c r="G3" s="210"/>
    </row>
    <row r="4" spans="1:9" ht="13.5" thickBot="1" x14ac:dyDescent="0.25">
      <c r="A4" s="411" t="s">
        <v>162</v>
      </c>
      <c r="B4" s="412"/>
      <c r="C4" s="412"/>
      <c r="D4" s="412"/>
      <c r="E4" s="412"/>
      <c r="F4" s="412"/>
      <c r="G4" s="412"/>
    </row>
    <row r="5" spans="1:9" ht="14.25" x14ac:dyDescent="0.2">
      <c r="A5" s="389" t="s">
        <v>2</v>
      </c>
      <c r="B5" s="390"/>
      <c r="C5" s="389" t="s">
        <v>163</v>
      </c>
      <c r="D5" s="413"/>
      <c r="E5" s="413"/>
      <c r="F5" s="413"/>
      <c r="G5" s="414"/>
      <c r="H5" s="71"/>
    </row>
    <row r="6" spans="1:9" ht="14.25" x14ac:dyDescent="0.2">
      <c r="A6" s="218" t="s">
        <v>7</v>
      </c>
      <c r="B6" s="387"/>
      <c r="C6" s="218" t="s">
        <v>178</v>
      </c>
      <c r="D6" s="219"/>
      <c r="E6" s="219"/>
      <c r="F6" s="219"/>
      <c r="G6" s="415"/>
      <c r="H6" s="71"/>
    </row>
    <row r="7" spans="1:9" ht="14.25" x14ac:dyDescent="0.2">
      <c r="A7" s="218" t="s">
        <v>1</v>
      </c>
      <c r="B7" s="387"/>
      <c r="C7" s="218" t="s">
        <v>9</v>
      </c>
      <c r="D7" s="219"/>
      <c r="E7" s="219"/>
      <c r="F7" s="219"/>
      <c r="G7" s="415"/>
      <c r="H7" s="71"/>
    </row>
    <row r="8" spans="1:9" ht="15" thickBot="1" x14ac:dyDescent="0.25">
      <c r="A8" s="220" t="s">
        <v>6</v>
      </c>
      <c r="B8" s="388"/>
      <c r="C8" s="220" t="s">
        <v>172</v>
      </c>
      <c r="D8" s="221"/>
      <c r="E8" s="221"/>
      <c r="F8" s="221"/>
      <c r="G8" s="416"/>
      <c r="H8" s="71"/>
    </row>
    <row r="9" spans="1:9" ht="15" thickBot="1" x14ac:dyDescent="0.25">
      <c r="A9" s="393"/>
      <c r="B9" s="394"/>
      <c r="C9" s="394"/>
      <c r="D9" s="394"/>
      <c r="E9" s="394"/>
      <c r="F9" s="394"/>
      <c r="G9" s="394"/>
    </row>
    <row r="10" spans="1:9" ht="100.5" thickBot="1" x14ac:dyDescent="0.25">
      <c r="A10" s="182" t="s">
        <v>101</v>
      </c>
      <c r="B10" s="182" t="s">
        <v>103</v>
      </c>
      <c r="C10" s="182" t="s">
        <v>173</v>
      </c>
      <c r="D10" s="182" t="s">
        <v>104</v>
      </c>
      <c r="E10" s="182" t="s">
        <v>105</v>
      </c>
      <c r="F10" s="183" t="s">
        <v>174</v>
      </c>
      <c r="G10" s="183" t="s">
        <v>175</v>
      </c>
      <c r="H10" s="88"/>
      <c r="I10" s="88"/>
    </row>
    <row r="11" spans="1:9" ht="15" customHeight="1" thickBot="1" x14ac:dyDescent="0.25">
      <c r="A11" s="395" t="s">
        <v>136</v>
      </c>
      <c r="B11" s="396">
        <v>2692800</v>
      </c>
      <c r="C11" s="399">
        <v>0</v>
      </c>
      <c r="D11" s="402">
        <f>C11</f>
        <v>0</v>
      </c>
      <c r="E11" s="405">
        <f>IFERROR(D11/B11,"N/A")</f>
        <v>0</v>
      </c>
      <c r="F11" s="399">
        <v>0</v>
      </c>
      <c r="G11" s="408" t="str">
        <f>IFERROR(C11/F11,"N/A")</f>
        <v>N/A</v>
      </c>
    </row>
    <row r="12" spans="1:9" ht="13.5" thickBot="1" x14ac:dyDescent="0.25">
      <c r="A12" s="395"/>
      <c r="B12" s="397"/>
      <c r="C12" s="400"/>
      <c r="D12" s="403"/>
      <c r="E12" s="406"/>
      <c r="F12" s="400"/>
      <c r="G12" s="409"/>
    </row>
    <row r="13" spans="1:9" ht="13.5" thickBot="1" x14ac:dyDescent="0.25">
      <c r="A13" s="395"/>
      <c r="B13" s="397"/>
      <c r="C13" s="400"/>
      <c r="D13" s="403"/>
      <c r="E13" s="406"/>
      <c r="F13" s="400"/>
      <c r="G13" s="409"/>
    </row>
    <row r="14" spans="1:9" ht="13.5" thickBot="1" x14ac:dyDescent="0.25">
      <c r="A14" s="395"/>
      <c r="B14" s="397"/>
      <c r="C14" s="400"/>
      <c r="D14" s="403"/>
      <c r="E14" s="406"/>
      <c r="F14" s="400"/>
      <c r="G14" s="409"/>
    </row>
    <row r="15" spans="1:9" ht="13.5" thickBot="1" x14ac:dyDescent="0.25">
      <c r="A15" s="395"/>
      <c r="B15" s="397"/>
      <c r="C15" s="400"/>
      <c r="D15" s="403"/>
      <c r="E15" s="406"/>
      <c r="F15" s="400"/>
      <c r="G15" s="409"/>
    </row>
    <row r="16" spans="1:9" ht="13.5" thickBot="1" x14ac:dyDescent="0.25">
      <c r="A16" s="395"/>
      <c r="B16" s="397"/>
      <c r="C16" s="400"/>
      <c r="D16" s="403"/>
      <c r="E16" s="406"/>
      <c r="F16" s="400"/>
      <c r="G16" s="409"/>
    </row>
    <row r="17" spans="1:8" ht="13.5" thickBot="1" x14ac:dyDescent="0.25">
      <c r="A17" s="395"/>
      <c r="B17" s="397"/>
      <c r="C17" s="400"/>
      <c r="D17" s="403"/>
      <c r="E17" s="406"/>
      <c r="F17" s="400"/>
      <c r="G17" s="409"/>
    </row>
    <row r="18" spans="1:8" ht="13.5" thickBot="1" x14ac:dyDescent="0.25">
      <c r="A18" s="395"/>
      <c r="B18" s="397"/>
      <c r="C18" s="400"/>
      <c r="D18" s="403"/>
      <c r="E18" s="406"/>
      <c r="F18" s="400"/>
      <c r="G18" s="409"/>
    </row>
    <row r="19" spans="1:8" ht="13.5" thickBot="1" x14ac:dyDescent="0.25">
      <c r="A19" s="395"/>
      <c r="B19" s="397"/>
      <c r="C19" s="400"/>
      <c r="D19" s="403"/>
      <c r="E19" s="406"/>
      <c r="F19" s="400"/>
      <c r="G19" s="409"/>
    </row>
    <row r="20" spans="1:8" ht="13.5" thickBot="1" x14ac:dyDescent="0.25">
      <c r="A20" s="395"/>
      <c r="B20" s="398"/>
      <c r="C20" s="401"/>
      <c r="D20" s="404"/>
      <c r="E20" s="407"/>
      <c r="F20" s="401"/>
      <c r="G20" s="410"/>
    </row>
    <row r="21" spans="1:8" ht="15" thickBot="1" x14ac:dyDescent="0.25">
      <c r="A21" s="395" t="s">
        <v>137</v>
      </c>
      <c r="B21" s="89"/>
      <c r="C21" s="89"/>
      <c r="D21" s="184">
        <f t="shared" ref="D21:D35" si="0">C21</f>
        <v>0</v>
      </c>
      <c r="E21" s="185" t="str">
        <f t="shared" ref="E21:E36" si="1">IFERROR(D21/B21,"N/A")</f>
        <v>N/A</v>
      </c>
      <c r="F21" s="89"/>
      <c r="G21" s="186" t="str">
        <f t="shared" ref="G21:G36" si="2">IFERROR(C21/F21,"N/A")</f>
        <v>N/A</v>
      </c>
    </row>
    <row r="22" spans="1:8" ht="15" thickBot="1" x14ac:dyDescent="0.25">
      <c r="A22" s="395"/>
      <c r="B22" s="89"/>
      <c r="C22" s="89"/>
      <c r="D22" s="184">
        <f t="shared" si="0"/>
        <v>0</v>
      </c>
      <c r="E22" s="185" t="str">
        <f t="shared" si="1"/>
        <v>N/A</v>
      </c>
      <c r="F22" s="89"/>
      <c r="G22" s="186" t="str">
        <f t="shared" si="2"/>
        <v>N/A</v>
      </c>
      <c r="H22" t="s">
        <v>23</v>
      </c>
    </row>
    <row r="23" spans="1:8" ht="15" thickBot="1" x14ac:dyDescent="0.25">
      <c r="A23" s="395"/>
      <c r="B23" s="89"/>
      <c r="C23" s="89"/>
      <c r="D23" s="184">
        <f t="shared" si="0"/>
        <v>0</v>
      </c>
      <c r="E23" s="185" t="str">
        <f t="shared" si="1"/>
        <v>N/A</v>
      </c>
      <c r="F23" s="89"/>
      <c r="G23" s="186" t="str">
        <f t="shared" si="2"/>
        <v>N/A</v>
      </c>
    </row>
    <row r="24" spans="1:8" ht="15" thickBot="1" x14ac:dyDescent="0.25">
      <c r="A24" s="395"/>
      <c r="B24" s="89"/>
      <c r="C24" s="89"/>
      <c r="D24" s="184">
        <f t="shared" si="0"/>
        <v>0</v>
      </c>
      <c r="E24" s="185" t="str">
        <f t="shared" si="1"/>
        <v>N/A</v>
      </c>
      <c r="F24" s="89"/>
      <c r="G24" s="186" t="str">
        <f t="shared" si="2"/>
        <v>N/A</v>
      </c>
    </row>
    <row r="25" spans="1:8" ht="15" thickBot="1" x14ac:dyDescent="0.25">
      <c r="A25" s="395"/>
      <c r="B25" s="89"/>
      <c r="C25" s="89"/>
      <c r="D25" s="184">
        <f t="shared" si="0"/>
        <v>0</v>
      </c>
      <c r="E25" s="185" t="str">
        <f t="shared" si="1"/>
        <v>N/A</v>
      </c>
      <c r="F25" s="89"/>
      <c r="G25" s="186" t="str">
        <f t="shared" si="2"/>
        <v>N/A</v>
      </c>
    </row>
    <row r="26" spans="1:8" ht="15" thickBot="1" x14ac:dyDescent="0.25">
      <c r="A26" s="395" t="s">
        <v>138</v>
      </c>
      <c r="B26" s="89"/>
      <c r="C26" s="89"/>
      <c r="D26" s="184">
        <f t="shared" si="0"/>
        <v>0</v>
      </c>
      <c r="E26" s="185" t="str">
        <f t="shared" si="1"/>
        <v>N/A</v>
      </c>
      <c r="F26" s="89"/>
      <c r="G26" s="186" t="str">
        <f t="shared" si="2"/>
        <v>N/A</v>
      </c>
    </row>
    <row r="27" spans="1:8" ht="15" thickBot="1" x14ac:dyDescent="0.25">
      <c r="A27" s="395"/>
      <c r="B27" s="89"/>
      <c r="C27" s="89"/>
      <c r="D27" s="184">
        <f t="shared" si="0"/>
        <v>0</v>
      </c>
      <c r="E27" s="185" t="str">
        <f t="shared" si="1"/>
        <v>N/A</v>
      </c>
      <c r="F27" s="89"/>
      <c r="G27" s="186" t="str">
        <f t="shared" si="2"/>
        <v>N/A</v>
      </c>
    </row>
    <row r="28" spans="1:8" ht="15" thickBot="1" x14ac:dyDescent="0.25">
      <c r="A28" s="395"/>
      <c r="B28" s="89"/>
      <c r="C28" s="89"/>
      <c r="D28" s="184">
        <f t="shared" si="0"/>
        <v>0</v>
      </c>
      <c r="E28" s="185" t="str">
        <f t="shared" si="1"/>
        <v>N/A</v>
      </c>
      <c r="F28" s="89"/>
      <c r="G28" s="186" t="str">
        <f t="shared" si="2"/>
        <v>N/A</v>
      </c>
    </row>
    <row r="29" spans="1:8" ht="15" thickBot="1" x14ac:dyDescent="0.25">
      <c r="A29" s="395"/>
      <c r="B29" s="89"/>
      <c r="C29" s="89"/>
      <c r="D29" s="184">
        <f t="shared" si="0"/>
        <v>0</v>
      </c>
      <c r="E29" s="185" t="str">
        <f t="shared" si="1"/>
        <v>N/A</v>
      </c>
      <c r="F29" s="89"/>
      <c r="G29" s="186" t="str">
        <f t="shared" si="2"/>
        <v>N/A</v>
      </c>
    </row>
    <row r="30" spans="1:8" ht="15" thickBot="1" x14ac:dyDescent="0.25">
      <c r="A30" s="395" t="s">
        <v>139</v>
      </c>
      <c r="B30" s="89"/>
      <c r="C30" s="89"/>
      <c r="D30" s="184">
        <f t="shared" si="0"/>
        <v>0</v>
      </c>
      <c r="E30" s="185" t="str">
        <f t="shared" si="1"/>
        <v>N/A</v>
      </c>
      <c r="F30" s="89"/>
      <c r="G30" s="186" t="str">
        <f t="shared" si="2"/>
        <v>N/A</v>
      </c>
    </row>
    <row r="31" spans="1:8" ht="15" thickBot="1" x14ac:dyDescent="0.25">
      <c r="A31" s="395"/>
      <c r="B31" s="89"/>
      <c r="C31" s="89"/>
      <c r="D31" s="184">
        <f t="shared" si="0"/>
        <v>0</v>
      </c>
      <c r="E31" s="185" t="str">
        <f t="shared" si="1"/>
        <v>N/A</v>
      </c>
      <c r="F31" s="89"/>
      <c r="G31" s="186" t="str">
        <f t="shared" si="2"/>
        <v>N/A</v>
      </c>
    </row>
    <row r="32" spans="1:8" ht="15" thickBot="1" x14ac:dyDescent="0.25">
      <c r="A32" s="395"/>
      <c r="B32" s="89"/>
      <c r="C32" s="89"/>
      <c r="D32" s="184">
        <f t="shared" si="0"/>
        <v>0</v>
      </c>
      <c r="E32" s="185" t="str">
        <f t="shared" si="1"/>
        <v>N/A</v>
      </c>
      <c r="F32" s="89"/>
      <c r="G32" s="186" t="str">
        <f t="shared" si="2"/>
        <v>N/A</v>
      </c>
    </row>
    <row r="33" spans="1:9" ht="15" thickBot="1" x14ac:dyDescent="0.25">
      <c r="A33" s="395" t="s">
        <v>140</v>
      </c>
      <c r="B33" s="89"/>
      <c r="C33" s="89"/>
      <c r="D33" s="184">
        <f t="shared" si="0"/>
        <v>0</v>
      </c>
      <c r="E33" s="185" t="str">
        <f t="shared" si="1"/>
        <v>N/A</v>
      </c>
      <c r="F33" s="89"/>
      <c r="G33" s="186" t="str">
        <f t="shared" si="2"/>
        <v>N/A</v>
      </c>
      <c r="I33" s="7"/>
    </row>
    <row r="34" spans="1:9" ht="15" thickBot="1" x14ac:dyDescent="0.25">
      <c r="A34" s="395"/>
      <c r="B34" s="89"/>
      <c r="C34" s="89"/>
      <c r="D34" s="184">
        <f t="shared" si="0"/>
        <v>0</v>
      </c>
      <c r="E34" s="185" t="str">
        <f t="shared" si="1"/>
        <v>N/A</v>
      </c>
      <c r="F34" s="89"/>
      <c r="G34" s="186" t="str">
        <f t="shared" si="2"/>
        <v>N/A</v>
      </c>
    </row>
    <row r="35" spans="1:9" ht="15" thickBot="1" x14ac:dyDescent="0.25">
      <c r="A35" s="395"/>
      <c r="B35" s="89"/>
      <c r="C35" s="89"/>
      <c r="D35" s="184">
        <f t="shared" si="0"/>
        <v>0</v>
      </c>
      <c r="E35" s="185" t="str">
        <f t="shared" si="1"/>
        <v>N/A</v>
      </c>
      <c r="F35" s="89"/>
      <c r="G35" s="186" t="str">
        <f t="shared" si="2"/>
        <v>N/A</v>
      </c>
    </row>
    <row r="36" spans="1:9" ht="15" thickBot="1" x14ac:dyDescent="0.25">
      <c r="A36" s="187" t="s">
        <v>119</v>
      </c>
      <c r="B36" s="188">
        <f>SUM(B11:B19)</f>
        <v>2692800</v>
      </c>
      <c r="C36" s="188">
        <f>SUM(C11:C35)</f>
        <v>0</v>
      </c>
      <c r="D36" s="188">
        <f>SUM(D11:D35)</f>
        <v>0</v>
      </c>
      <c r="E36" s="189">
        <f t="shared" si="1"/>
        <v>0</v>
      </c>
      <c r="F36" s="188">
        <f>SUM(F11:F35)</f>
        <v>0</v>
      </c>
      <c r="G36" s="189" t="str">
        <f t="shared" si="2"/>
        <v>N/A</v>
      </c>
    </row>
    <row r="37" spans="1:9" ht="14.25" x14ac:dyDescent="0.2">
      <c r="A37" s="25"/>
      <c r="B37" s="26"/>
      <c r="C37" s="26"/>
      <c r="D37" s="26"/>
      <c r="E37" s="26"/>
      <c r="F37" s="26"/>
      <c r="G37" s="90"/>
    </row>
    <row r="38" spans="1:9" ht="14.25" x14ac:dyDescent="0.2">
      <c r="A38" s="91"/>
      <c r="B38" s="91"/>
      <c r="C38" s="91"/>
      <c r="D38" s="91"/>
      <c r="E38" s="91"/>
      <c r="F38" s="91"/>
      <c r="G38" s="92"/>
    </row>
    <row r="39" spans="1:9" ht="14.25" x14ac:dyDescent="0.2">
      <c r="A39" s="91"/>
      <c r="B39" s="91"/>
      <c r="C39" s="91"/>
      <c r="D39" s="91"/>
      <c r="E39" s="91"/>
      <c r="F39" s="91"/>
      <c r="G39" s="92"/>
    </row>
    <row r="40" spans="1:9" ht="14.25" x14ac:dyDescent="0.2">
      <c r="A40" s="91"/>
      <c r="B40" s="91"/>
      <c r="C40" s="91"/>
      <c r="D40" s="91"/>
      <c r="E40" s="91"/>
      <c r="F40" s="91"/>
      <c r="G40" s="92"/>
    </row>
  </sheetData>
  <mergeCells count="25">
    <mergeCell ref="A33:A35"/>
    <mergeCell ref="B11:B20"/>
    <mergeCell ref="C11:C20"/>
    <mergeCell ref="D11:D20"/>
    <mergeCell ref="E11:E20"/>
    <mergeCell ref="A9:G9"/>
    <mergeCell ref="A11:A20"/>
    <mergeCell ref="A21:A25"/>
    <mergeCell ref="A26:A29"/>
    <mergeCell ref="A30:A32"/>
    <mergeCell ref="F11:F20"/>
    <mergeCell ref="G11:G20"/>
    <mergeCell ref="A6:B6"/>
    <mergeCell ref="A7:B7"/>
    <mergeCell ref="A8:B8"/>
    <mergeCell ref="A1:A2"/>
    <mergeCell ref="A5:B5"/>
    <mergeCell ref="B1:G1"/>
    <mergeCell ref="B2:G2"/>
    <mergeCell ref="B3:G3"/>
    <mergeCell ref="A4:G4"/>
    <mergeCell ref="C5:G5"/>
    <mergeCell ref="C6:G6"/>
    <mergeCell ref="C7:G7"/>
    <mergeCell ref="C8:G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J11" sqref="J11"/>
    </sheetView>
  </sheetViews>
  <sheetFormatPr baseColWidth="10" defaultRowHeight="12.75" x14ac:dyDescent="0.2"/>
  <cols>
    <col min="1" max="1" width="24.42578125" customWidth="1"/>
    <col min="2" max="2" width="41.85546875" bestFit="1" customWidth="1"/>
    <col min="3" max="4" width="14.140625" customWidth="1"/>
    <col min="5" max="5" width="15.140625" customWidth="1"/>
    <col min="6" max="6" width="10.7109375" customWidth="1"/>
    <col min="7" max="7" width="11.5703125" customWidth="1"/>
  </cols>
  <sheetData>
    <row r="1" spans="1:15" ht="35.25" customHeight="1" thickBot="1" x14ac:dyDescent="0.25">
      <c r="A1" s="273"/>
      <c r="B1" s="275" t="s">
        <v>30</v>
      </c>
      <c r="C1" s="276"/>
      <c r="D1" s="276"/>
      <c r="E1" s="276"/>
      <c r="F1" s="276"/>
      <c r="G1" s="277"/>
      <c r="H1" s="7"/>
      <c r="I1" s="7"/>
      <c r="J1" s="7"/>
      <c r="K1" s="7"/>
      <c r="L1" s="7"/>
      <c r="M1" s="7"/>
    </row>
    <row r="2" spans="1:15" ht="38.25" customHeight="1" thickBot="1" x14ac:dyDescent="0.25">
      <c r="A2" s="274"/>
      <c r="B2" s="422" t="s">
        <v>169</v>
      </c>
      <c r="C2" s="423"/>
      <c r="D2" s="423"/>
      <c r="E2" s="423"/>
      <c r="F2" s="423"/>
      <c r="G2" s="423"/>
      <c r="H2" s="94"/>
      <c r="I2" s="94"/>
      <c r="J2" s="7"/>
      <c r="K2" s="7"/>
      <c r="L2" s="7"/>
      <c r="M2" s="7"/>
      <c r="N2" s="7"/>
      <c r="O2" s="7"/>
    </row>
    <row r="3" spans="1:15" ht="14.25" customHeight="1" thickBot="1" x14ac:dyDescent="0.25">
      <c r="A3" s="95" t="s">
        <v>31</v>
      </c>
      <c r="B3" s="424" t="s">
        <v>141</v>
      </c>
      <c r="C3" s="424"/>
      <c r="D3" s="424"/>
      <c r="E3" s="424"/>
      <c r="F3" s="424"/>
      <c r="G3" s="425"/>
      <c r="J3" s="7"/>
      <c r="K3" s="7"/>
      <c r="L3" s="7"/>
      <c r="M3" s="7"/>
      <c r="N3" s="7"/>
      <c r="O3" s="7"/>
    </row>
    <row r="4" spans="1:15" ht="12.75" customHeight="1" x14ac:dyDescent="0.2">
      <c r="A4" s="173" t="s">
        <v>18</v>
      </c>
      <c r="B4" s="174" t="s">
        <v>142</v>
      </c>
      <c r="C4" s="417" t="s">
        <v>170</v>
      </c>
      <c r="D4" s="417" t="s">
        <v>171</v>
      </c>
      <c r="E4" s="417" t="s">
        <v>33</v>
      </c>
      <c r="F4" s="420" t="s">
        <v>143</v>
      </c>
      <c r="G4" s="420" t="s">
        <v>144</v>
      </c>
      <c r="J4" s="7"/>
      <c r="K4" s="7"/>
      <c r="L4" s="7"/>
      <c r="M4" s="7"/>
      <c r="N4" s="13"/>
      <c r="O4" s="13"/>
    </row>
    <row r="5" spans="1:15" ht="42.75" customHeight="1" x14ac:dyDescent="0.2">
      <c r="A5" s="175"/>
      <c r="B5" s="176"/>
      <c r="C5" s="418"/>
      <c r="D5" s="419"/>
      <c r="E5" s="418"/>
      <c r="F5" s="421"/>
      <c r="G5" s="421"/>
      <c r="J5" s="7"/>
      <c r="K5" s="7"/>
      <c r="L5" s="7"/>
      <c r="M5" s="7"/>
      <c r="N5" s="7"/>
      <c r="O5" s="7"/>
    </row>
    <row r="6" spans="1:15" x14ac:dyDescent="0.2">
      <c r="A6" s="96">
        <v>1</v>
      </c>
      <c r="B6" s="97" t="s">
        <v>145</v>
      </c>
      <c r="C6" s="98">
        <v>5194380</v>
      </c>
      <c r="D6" s="177">
        <f>C6</f>
        <v>5194380</v>
      </c>
      <c r="E6" s="98">
        <v>5300850</v>
      </c>
      <c r="F6" s="177">
        <f>C6-E6</f>
        <v>-106470</v>
      </c>
      <c r="G6" s="178">
        <f>IFERROR(C6/E6,"N/A")</f>
        <v>0.9799145420074139</v>
      </c>
      <c r="J6" s="7"/>
      <c r="K6" s="7"/>
      <c r="L6" s="7"/>
      <c r="M6" s="7"/>
      <c r="N6" s="7"/>
      <c r="O6" s="7"/>
    </row>
    <row r="7" spans="1:15" x14ac:dyDescent="0.2">
      <c r="A7" s="99"/>
      <c r="B7" s="100"/>
      <c r="C7" s="98"/>
      <c r="D7" s="98"/>
      <c r="E7" s="101"/>
      <c r="F7" s="177"/>
      <c r="G7" s="178"/>
      <c r="J7" s="7"/>
      <c r="K7" s="7"/>
      <c r="L7" s="7"/>
      <c r="M7" s="7"/>
      <c r="N7" s="7"/>
      <c r="O7" s="7"/>
    </row>
    <row r="8" spans="1:15" x14ac:dyDescent="0.2">
      <c r="A8" s="96">
        <v>2</v>
      </c>
      <c r="B8" s="102" t="s">
        <v>146</v>
      </c>
      <c r="C8" s="98">
        <v>5496084</v>
      </c>
      <c r="D8" s="177">
        <f>C8</f>
        <v>5496084</v>
      </c>
      <c r="E8" s="98">
        <v>8483704.6399999987</v>
      </c>
      <c r="F8" s="177">
        <f>C8-E8</f>
        <v>-2987620.6399999987</v>
      </c>
      <c r="G8" s="178">
        <f>IFERROR(C8/E8,"N/A")</f>
        <v>0.64784009265084463</v>
      </c>
      <c r="J8" s="7"/>
      <c r="K8" s="7"/>
      <c r="L8" s="7"/>
      <c r="M8" s="7"/>
      <c r="N8" s="7"/>
      <c r="O8" s="7"/>
    </row>
    <row r="9" spans="1:15" ht="14.25" x14ac:dyDescent="0.2">
      <c r="A9" s="99"/>
      <c r="B9" s="100"/>
      <c r="C9" s="101"/>
      <c r="D9" s="98"/>
      <c r="E9" s="103"/>
      <c r="F9" s="177"/>
      <c r="G9" s="178"/>
      <c r="J9" s="7"/>
      <c r="K9" s="426"/>
      <c r="L9" s="7"/>
      <c r="M9" s="7"/>
      <c r="N9" s="7"/>
      <c r="O9" s="7"/>
    </row>
    <row r="10" spans="1:15" ht="14.25" x14ac:dyDescent="0.2">
      <c r="A10" s="96">
        <v>3</v>
      </c>
      <c r="B10" s="97" t="s">
        <v>77</v>
      </c>
      <c r="C10" s="179">
        <f>SUM(C11:C15)</f>
        <v>0</v>
      </c>
      <c r="D10" s="179">
        <f>SUM(D11:D15)</f>
        <v>0</v>
      </c>
      <c r="E10" s="179">
        <f>SUM(E11:E15)</f>
        <v>0</v>
      </c>
      <c r="F10" s="179">
        <f>SUM(F11:F15)</f>
        <v>0</v>
      </c>
      <c r="G10" s="178" t="str">
        <f t="shared" ref="G10:G15" si="0">IFERROR(C10/E10,"N/A")</f>
        <v>N/A</v>
      </c>
      <c r="J10" s="7"/>
      <c r="K10" s="426"/>
      <c r="L10" s="7"/>
      <c r="M10" s="7"/>
      <c r="N10" s="7"/>
      <c r="O10" s="7"/>
    </row>
    <row r="11" spans="1:15" x14ac:dyDescent="0.2">
      <c r="A11" s="105">
        <v>3.1</v>
      </c>
      <c r="B11" s="106" t="s">
        <v>147</v>
      </c>
      <c r="C11" s="107"/>
      <c r="D11" s="177">
        <f>C11</f>
        <v>0</v>
      </c>
      <c r="E11" s="107"/>
      <c r="F11" s="180">
        <f>SUM(C11-E11)</f>
        <v>0</v>
      </c>
      <c r="G11" s="181" t="str">
        <f t="shared" si="0"/>
        <v>N/A</v>
      </c>
      <c r="J11" s="7"/>
      <c r="K11" s="426"/>
      <c r="L11" s="7"/>
      <c r="M11" s="7"/>
      <c r="N11" s="7"/>
      <c r="O11" s="7"/>
    </row>
    <row r="12" spans="1:15" x14ac:dyDescent="0.2">
      <c r="A12" s="105">
        <v>3.2</v>
      </c>
      <c r="B12" s="106" t="s">
        <v>148</v>
      </c>
      <c r="C12" s="107"/>
      <c r="D12" s="177">
        <f>C12</f>
        <v>0</v>
      </c>
      <c r="E12" s="107"/>
      <c r="F12" s="180">
        <f>SUM(C12-E12)</f>
        <v>0</v>
      </c>
      <c r="G12" s="181" t="str">
        <f t="shared" si="0"/>
        <v>N/A</v>
      </c>
      <c r="J12" s="7"/>
      <c r="K12" s="426"/>
      <c r="L12" s="7"/>
      <c r="M12" s="7"/>
      <c r="N12" s="7"/>
      <c r="O12" s="7"/>
    </row>
    <row r="13" spans="1:15" x14ac:dyDescent="0.2">
      <c r="A13" s="105">
        <v>3.3</v>
      </c>
      <c r="B13" s="106" t="s">
        <v>149</v>
      </c>
      <c r="C13" s="107"/>
      <c r="D13" s="177">
        <f>C13</f>
        <v>0</v>
      </c>
      <c r="E13" s="107"/>
      <c r="F13" s="180">
        <f>SUM(C13-E13)</f>
        <v>0</v>
      </c>
      <c r="G13" s="181" t="str">
        <f t="shared" si="0"/>
        <v>N/A</v>
      </c>
      <c r="J13" s="7"/>
      <c r="K13" s="426"/>
      <c r="L13" s="7"/>
      <c r="M13" s="7"/>
      <c r="N13" s="7"/>
      <c r="O13" s="7"/>
    </row>
    <row r="14" spans="1:15" ht="12.75" customHeight="1" x14ac:dyDescent="0.2">
      <c r="A14" s="105">
        <v>3.4</v>
      </c>
      <c r="B14" s="106" t="s">
        <v>150</v>
      </c>
      <c r="C14" s="107"/>
      <c r="D14" s="177">
        <f>C14</f>
        <v>0</v>
      </c>
      <c r="E14" s="107"/>
      <c r="F14" s="180">
        <f>SUM(C14-E14)</f>
        <v>0</v>
      </c>
      <c r="G14" s="181" t="str">
        <f t="shared" si="0"/>
        <v>N/A</v>
      </c>
      <c r="J14" s="7"/>
      <c r="K14" s="104"/>
      <c r="L14" s="7"/>
      <c r="M14" s="7"/>
      <c r="N14" s="7"/>
      <c r="O14" s="7"/>
    </row>
    <row r="15" spans="1:15" ht="12.75" customHeight="1" x14ac:dyDescent="0.2">
      <c r="A15" s="105">
        <v>3.5</v>
      </c>
      <c r="B15" s="106" t="s">
        <v>151</v>
      </c>
      <c r="C15" s="107"/>
      <c r="D15" s="177">
        <f>C15</f>
        <v>0</v>
      </c>
      <c r="E15" s="107"/>
      <c r="F15" s="180">
        <f>SUM(C15-E15)</f>
        <v>0</v>
      </c>
      <c r="G15" s="181" t="str">
        <f t="shared" si="0"/>
        <v>N/A</v>
      </c>
      <c r="J15" s="7"/>
      <c r="K15" s="104"/>
      <c r="L15" s="7"/>
      <c r="M15" s="7"/>
      <c r="N15" s="7"/>
      <c r="O15" s="7"/>
    </row>
    <row r="16" spans="1:15" ht="14.25" customHeight="1" x14ac:dyDescent="0.2">
      <c r="A16" s="212" t="s">
        <v>23</v>
      </c>
      <c r="B16" s="213"/>
      <c r="C16" s="213"/>
      <c r="D16" s="213"/>
      <c r="E16" s="213"/>
      <c r="F16" s="213"/>
      <c r="G16" s="214"/>
      <c r="K16" s="426"/>
    </row>
    <row r="17" spans="1:11" ht="14.25" customHeight="1" x14ac:dyDescent="0.2">
      <c r="A17" s="212"/>
      <c r="B17" s="213"/>
      <c r="C17" s="213"/>
      <c r="D17" s="213"/>
      <c r="E17" s="213"/>
      <c r="F17" s="213"/>
      <c r="G17" s="214"/>
      <c r="K17" s="426"/>
    </row>
    <row r="18" spans="1:11" ht="12.75" customHeight="1" x14ac:dyDescent="0.2">
      <c r="D18" s="426"/>
    </row>
    <row r="19" spans="1:11" ht="12.75" customHeight="1" x14ac:dyDescent="0.2">
      <c r="D19" s="426"/>
    </row>
    <row r="20" spans="1:11" ht="12.75" customHeight="1" x14ac:dyDescent="0.2">
      <c r="D20" s="426"/>
    </row>
    <row r="21" spans="1:11" ht="12.75" customHeight="1" x14ac:dyDescent="0.2">
      <c r="D21" s="426"/>
    </row>
    <row r="22" spans="1:11" ht="12.75" customHeight="1" x14ac:dyDescent="0.2">
      <c r="D22" s="426"/>
    </row>
    <row r="23" spans="1:11" ht="12.75" customHeight="1" x14ac:dyDescent="0.2">
      <c r="D23" s="426"/>
    </row>
    <row r="24" spans="1:11" ht="13.5" customHeight="1" x14ac:dyDescent="0.2"/>
  </sheetData>
  <mergeCells count="13">
    <mergeCell ref="A16:G17"/>
    <mergeCell ref="K9:K13"/>
    <mergeCell ref="K16:K17"/>
    <mergeCell ref="D18:D23"/>
    <mergeCell ref="A1:A2"/>
    <mergeCell ref="C4:C5"/>
    <mergeCell ref="D4:D5"/>
    <mergeCell ref="E4:E5"/>
    <mergeCell ref="F4:F5"/>
    <mergeCell ref="B1:G1"/>
    <mergeCell ref="B2:G2"/>
    <mergeCell ref="B3:G3"/>
    <mergeCell ref="G4: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INFORME</vt:lpstr>
      <vt:lpstr>CONSOLIDADO GENERAL</vt:lpstr>
      <vt:lpstr>CONSOLIDADO ESPECIFICO</vt:lpstr>
      <vt:lpstr>GASTOS DE PERSONAL ACUMULADO</vt:lpstr>
      <vt:lpstr>GASTOS PÚBLICIDAD</vt:lpstr>
      <vt:lpstr>GASTOS DE TELEFONIA</vt:lpstr>
    </vt:vector>
  </TitlesOfParts>
  <Company>Contraloría de Cundinamarca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AUDITOR31</dc:creator>
  <cp:lastModifiedBy>CAMILO ANDRES RAMIREZ BELTRAN</cp:lastModifiedBy>
  <cp:lastPrinted>2012-04-20T19:35:10Z</cp:lastPrinted>
  <dcterms:created xsi:type="dcterms:W3CDTF">2008-02-06T16:40:32Z</dcterms:created>
  <dcterms:modified xsi:type="dcterms:W3CDTF">2019-06-19T13:37:15Z</dcterms:modified>
</cp:coreProperties>
</file>