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0730" windowHeight="1110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56" i="1" l="1"/>
  <c r="AK56" i="1" s="1"/>
  <c r="AF56" i="1"/>
  <c r="AG56" i="1" s="1"/>
  <c r="AB56" i="1"/>
  <c r="AC56" i="1" s="1"/>
  <c r="X56" i="1"/>
  <c r="Y56" i="1" s="1"/>
  <c r="AL56" i="1" s="1"/>
  <c r="AK55" i="1"/>
  <c r="AJ55" i="1"/>
  <c r="AG55" i="1"/>
  <c r="AF55" i="1"/>
  <c r="AC55" i="1"/>
  <c r="AB55" i="1"/>
  <c r="Y55" i="1"/>
  <c r="AL55" i="1" s="1"/>
  <c r="X55" i="1"/>
  <c r="AJ54" i="1"/>
  <c r="AK54" i="1" s="1"/>
  <c r="AF54" i="1"/>
  <c r="AG54" i="1" s="1"/>
  <c r="AB54" i="1"/>
  <c r="AC54" i="1" s="1"/>
  <c r="X54" i="1"/>
  <c r="Y54" i="1" s="1"/>
  <c r="AL54" i="1" s="1"/>
  <c r="AK53" i="1"/>
  <c r="AJ53" i="1"/>
  <c r="AG53" i="1"/>
  <c r="AF53" i="1"/>
  <c r="AC53" i="1"/>
  <c r="AB53" i="1"/>
  <c r="Y53" i="1"/>
  <c r="AL53" i="1" s="1"/>
  <c r="X53" i="1"/>
  <c r="AK52" i="1"/>
  <c r="AJ52" i="1"/>
  <c r="AG52" i="1"/>
  <c r="AF52" i="1"/>
  <c r="AC52" i="1"/>
  <c r="AB52" i="1"/>
  <c r="Y52" i="1"/>
  <c r="AL52" i="1" s="1"/>
  <c r="X52" i="1"/>
  <c r="AJ51" i="1"/>
  <c r="AK51" i="1" s="1"/>
  <c r="AF51" i="1"/>
  <c r="AG51" i="1" s="1"/>
  <c r="AB51" i="1"/>
  <c r="AC51" i="1" s="1"/>
  <c r="X51" i="1"/>
  <c r="Y51" i="1" s="1"/>
  <c r="AL51" i="1" s="1"/>
  <c r="AJ50" i="1"/>
  <c r="AK50" i="1" s="1"/>
  <c r="AF50" i="1"/>
  <c r="AG50" i="1" s="1"/>
  <c r="AB50" i="1"/>
  <c r="AC50" i="1" s="1"/>
  <c r="X50" i="1"/>
  <c r="Y50" i="1" s="1"/>
  <c r="AL50" i="1" s="1"/>
  <c r="AM50" i="1" s="1"/>
  <c r="AK49" i="1"/>
  <c r="AJ49" i="1"/>
  <c r="AG49" i="1"/>
  <c r="AF49" i="1"/>
  <c r="AC49" i="1"/>
  <c r="AB49" i="1"/>
  <c r="Y49" i="1"/>
  <c r="AL49" i="1" s="1"/>
  <c r="X49" i="1"/>
  <c r="AJ48" i="1"/>
  <c r="AK48" i="1" s="1"/>
  <c r="AF48" i="1"/>
  <c r="AG48" i="1" s="1"/>
  <c r="AB48" i="1"/>
  <c r="AC48" i="1" s="1"/>
  <c r="X48" i="1"/>
  <c r="Y48" i="1" s="1"/>
  <c r="AL48" i="1" s="1"/>
  <c r="AJ47" i="1"/>
  <c r="AK47" i="1" s="1"/>
  <c r="AF47" i="1"/>
  <c r="AG47" i="1" s="1"/>
  <c r="AB47" i="1"/>
  <c r="AC47" i="1" s="1"/>
  <c r="X47" i="1"/>
  <c r="Y47" i="1" s="1"/>
  <c r="AL47" i="1" s="1"/>
  <c r="AM47" i="1" s="1"/>
  <c r="AK46" i="1"/>
  <c r="AJ46" i="1"/>
  <c r="AG46" i="1"/>
  <c r="AF46" i="1"/>
  <c r="AC46" i="1"/>
  <c r="AB46" i="1"/>
  <c r="Y46" i="1"/>
  <c r="AL46" i="1" s="1"/>
  <c r="X46" i="1"/>
  <c r="AJ45" i="1"/>
  <c r="AK45" i="1" s="1"/>
  <c r="AF45" i="1"/>
  <c r="AG45" i="1" s="1"/>
  <c r="AB45" i="1"/>
  <c r="AC45" i="1" s="1"/>
  <c r="X45" i="1"/>
  <c r="Y45" i="1" s="1"/>
  <c r="AL45" i="1" s="1"/>
  <c r="AK44" i="1"/>
  <c r="AJ44" i="1"/>
  <c r="AG44" i="1"/>
  <c r="AF44" i="1"/>
  <c r="AC44" i="1"/>
  <c r="AB44" i="1"/>
  <c r="Y44" i="1"/>
  <c r="AL44" i="1" s="1"/>
  <c r="X44" i="1"/>
  <c r="AJ43" i="1"/>
  <c r="AK43" i="1" s="1"/>
  <c r="AF43" i="1"/>
  <c r="AG43" i="1" s="1"/>
  <c r="AB43" i="1"/>
  <c r="AC43" i="1" s="1"/>
  <c r="X43" i="1"/>
  <c r="Y43" i="1" s="1"/>
  <c r="AL43" i="1" s="1"/>
  <c r="AM41" i="1" s="1"/>
  <c r="AK42" i="1"/>
  <c r="AJ42" i="1"/>
  <c r="AG42" i="1"/>
  <c r="AF42" i="1"/>
  <c r="AC42" i="1"/>
  <c r="AB42" i="1"/>
  <c r="Y42" i="1"/>
  <c r="AL42" i="1" s="1"/>
  <c r="X42" i="1"/>
  <c r="AK41" i="1"/>
  <c r="AJ41" i="1"/>
  <c r="AG41" i="1"/>
  <c r="AF41" i="1"/>
  <c r="AC41" i="1"/>
  <c r="AB41" i="1"/>
  <c r="Y41" i="1"/>
  <c r="AL41" i="1" s="1"/>
  <c r="X41" i="1"/>
  <c r="AJ40" i="1"/>
  <c r="AK40" i="1" s="1"/>
  <c r="AF40" i="1"/>
  <c r="AG40" i="1" s="1"/>
  <c r="AB40" i="1"/>
  <c r="AC40" i="1" s="1"/>
  <c r="X40" i="1"/>
  <c r="Y40" i="1" s="1"/>
  <c r="AL40" i="1" s="1"/>
  <c r="AK39" i="1"/>
  <c r="AJ39" i="1"/>
  <c r="AG39" i="1"/>
  <c r="AF39" i="1"/>
  <c r="AC39" i="1"/>
  <c r="AB39" i="1"/>
  <c r="Y39" i="1"/>
  <c r="AL39" i="1" s="1"/>
  <c r="X39" i="1"/>
  <c r="AJ38" i="1"/>
  <c r="AK38" i="1" s="1"/>
  <c r="AF38" i="1"/>
  <c r="AG38" i="1" s="1"/>
  <c r="AB38" i="1"/>
  <c r="AC38" i="1" s="1"/>
  <c r="X38" i="1"/>
  <c r="Y38" i="1" s="1"/>
  <c r="AL38" i="1" s="1"/>
  <c r="AK37" i="1"/>
  <c r="AJ37" i="1"/>
  <c r="AG37" i="1"/>
  <c r="AF37" i="1"/>
  <c r="AC37" i="1"/>
  <c r="AB37" i="1"/>
  <c r="Y37" i="1"/>
  <c r="AL37" i="1" s="1"/>
  <c r="X37" i="1"/>
  <c r="AJ36" i="1"/>
  <c r="AK36" i="1" s="1"/>
  <c r="AF36" i="1"/>
  <c r="AG36" i="1" s="1"/>
  <c r="AB36" i="1"/>
  <c r="AC36" i="1" s="1"/>
  <c r="X36" i="1"/>
  <c r="Y36" i="1" s="1"/>
  <c r="AL36" i="1" s="1"/>
  <c r="AK35" i="1"/>
  <c r="AJ35" i="1"/>
  <c r="AG35" i="1"/>
  <c r="AF35" i="1"/>
  <c r="AC35" i="1"/>
  <c r="AB35" i="1"/>
  <c r="Y35" i="1"/>
  <c r="AL35" i="1" s="1"/>
  <c r="X35" i="1"/>
  <c r="AJ34" i="1"/>
  <c r="AK34" i="1" s="1"/>
  <c r="AF34" i="1"/>
  <c r="AG34" i="1" s="1"/>
  <c r="AB34" i="1"/>
  <c r="AC34" i="1" s="1"/>
  <c r="X34" i="1"/>
  <c r="Y34" i="1" s="1"/>
  <c r="AL34" i="1" s="1"/>
  <c r="AJ33" i="1"/>
  <c r="AK33" i="1" s="1"/>
  <c r="AF33" i="1"/>
  <c r="AG33" i="1" s="1"/>
  <c r="AB33" i="1"/>
  <c r="AC33" i="1" s="1"/>
  <c r="X33" i="1"/>
  <c r="Y33" i="1" s="1"/>
  <c r="AL33" i="1" s="1"/>
  <c r="AM33" i="1" s="1"/>
  <c r="AK32" i="1"/>
  <c r="AJ32" i="1"/>
  <c r="AG32" i="1"/>
  <c r="AF32" i="1"/>
  <c r="AC32" i="1"/>
  <c r="AB32" i="1"/>
  <c r="Y32" i="1"/>
  <c r="AL32" i="1" s="1"/>
  <c r="X32" i="1"/>
  <c r="AJ31" i="1"/>
  <c r="AK31" i="1" s="1"/>
  <c r="AF31" i="1"/>
  <c r="AG31" i="1" s="1"/>
  <c r="AB31" i="1"/>
  <c r="AC31" i="1" s="1"/>
  <c r="X31" i="1"/>
  <c r="Y31" i="1" s="1"/>
  <c r="AL31" i="1" s="1"/>
  <c r="AK30" i="1"/>
  <c r="AJ30" i="1"/>
  <c r="AG30" i="1"/>
  <c r="AF30" i="1"/>
  <c r="AC30" i="1"/>
  <c r="AB30" i="1"/>
  <c r="Y30" i="1"/>
  <c r="AL30" i="1" s="1"/>
  <c r="X30" i="1"/>
  <c r="AJ29" i="1"/>
  <c r="AK29" i="1" s="1"/>
  <c r="AF29" i="1"/>
  <c r="AG29" i="1" s="1"/>
  <c r="AB29" i="1"/>
  <c r="AC29" i="1" s="1"/>
  <c r="X29" i="1"/>
  <c r="Y29" i="1" s="1"/>
  <c r="AL29" i="1" s="1"/>
  <c r="AK28" i="1"/>
  <c r="AJ28" i="1"/>
  <c r="AG28" i="1"/>
  <c r="AF28" i="1"/>
  <c r="AC28" i="1"/>
  <c r="AB28" i="1"/>
  <c r="Y28" i="1"/>
  <c r="AL28" i="1" s="1"/>
  <c r="X28" i="1"/>
  <c r="AJ27" i="1"/>
  <c r="AK27" i="1" s="1"/>
  <c r="AF27" i="1"/>
  <c r="AG27" i="1" s="1"/>
  <c r="AB27" i="1"/>
  <c r="AC27" i="1" s="1"/>
  <c r="X27" i="1"/>
  <c r="Y27" i="1" s="1"/>
  <c r="AL27" i="1" s="1"/>
  <c r="AJ26" i="1"/>
  <c r="AK26" i="1" s="1"/>
  <c r="AF26" i="1"/>
  <c r="AG26" i="1" s="1"/>
  <c r="AB26" i="1"/>
  <c r="AC26" i="1" s="1"/>
  <c r="X26" i="1"/>
  <c r="Y26" i="1" s="1"/>
  <c r="AL26" i="1" s="1"/>
  <c r="AJ25" i="1"/>
  <c r="AK25" i="1" s="1"/>
  <c r="AG25" i="1"/>
  <c r="AC25" i="1"/>
  <c r="AB25" i="1"/>
  <c r="Y25" i="1"/>
  <c r="AL25" i="1" s="1"/>
  <c r="X25" i="1"/>
  <c r="AJ24" i="1"/>
  <c r="AK24" i="1" s="1"/>
  <c r="AF24" i="1"/>
  <c r="AG24" i="1" s="1"/>
  <c r="AB24" i="1"/>
  <c r="AC24" i="1" s="1"/>
  <c r="X24" i="1"/>
  <c r="Y24" i="1" s="1"/>
  <c r="AL24" i="1" s="1"/>
  <c r="AK23" i="1"/>
  <c r="AJ23" i="1"/>
  <c r="AG23" i="1"/>
  <c r="AF23" i="1"/>
  <c r="AC23" i="1"/>
  <c r="AB23" i="1"/>
  <c r="Y23" i="1"/>
  <c r="AL23" i="1" s="1"/>
  <c r="X23" i="1"/>
  <c r="AJ22" i="1"/>
  <c r="AK22" i="1" s="1"/>
  <c r="AF22" i="1"/>
  <c r="AG22" i="1" s="1"/>
  <c r="AB22" i="1"/>
  <c r="AC22" i="1" s="1"/>
  <c r="X22" i="1"/>
  <c r="Y22" i="1" s="1"/>
  <c r="AL22" i="1" s="1"/>
  <c r="AJ21" i="1"/>
  <c r="AK21" i="1" s="1"/>
  <c r="AF21" i="1"/>
  <c r="AG21" i="1" s="1"/>
  <c r="AB21" i="1"/>
  <c r="AC21" i="1" s="1"/>
  <c r="X21" i="1"/>
  <c r="Y21" i="1" s="1"/>
  <c r="AL21" i="1" s="1"/>
  <c r="AM21" i="1" s="1"/>
  <c r="AK20" i="1"/>
  <c r="AJ20" i="1"/>
  <c r="AD20" i="1"/>
  <c r="AF20" i="1" s="1"/>
  <c r="AG20" i="1" s="1"/>
  <c r="AB20" i="1"/>
  <c r="AC20" i="1" s="1"/>
  <c r="X20" i="1"/>
  <c r="Y20" i="1" s="1"/>
  <c r="AK19" i="1"/>
  <c r="AJ19" i="1"/>
  <c r="AG19" i="1"/>
  <c r="AF19" i="1"/>
  <c r="AC19" i="1"/>
  <c r="AB19" i="1"/>
  <c r="Y19" i="1"/>
  <c r="AL19" i="1" s="1"/>
  <c r="X19" i="1"/>
  <c r="AK18" i="1"/>
  <c r="AJ18" i="1"/>
  <c r="AG18" i="1"/>
  <c r="AF18" i="1"/>
  <c r="AC18" i="1"/>
  <c r="AB18" i="1"/>
  <c r="Y18" i="1"/>
  <c r="AL18" i="1" s="1"/>
  <c r="X18" i="1"/>
  <c r="AJ17" i="1"/>
  <c r="AK17" i="1" s="1"/>
  <c r="AF17" i="1"/>
  <c r="AG17" i="1" s="1"/>
  <c r="AB17" i="1"/>
  <c r="AC17" i="1" s="1"/>
  <c r="X17" i="1"/>
  <c r="Y17" i="1" s="1"/>
  <c r="AK16" i="1"/>
  <c r="AJ16" i="1"/>
  <c r="AD16" i="1"/>
  <c r="AF16" i="1" s="1"/>
  <c r="AG16" i="1" s="1"/>
  <c r="AB16" i="1"/>
  <c r="AC16" i="1" s="1"/>
  <c r="Z16" i="1"/>
  <c r="Y16" i="1"/>
  <c r="X16" i="1"/>
  <c r="AJ15" i="1"/>
  <c r="AK15" i="1" s="1"/>
  <c r="AF15" i="1"/>
  <c r="AG15" i="1" s="1"/>
  <c r="AB15" i="1"/>
  <c r="AC15" i="1" s="1"/>
  <c r="X15" i="1"/>
  <c r="Y15" i="1" s="1"/>
  <c r="AL15" i="1" s="1"/>
  <c r="AJ14" i="1"/>
  <c r="AK14" i="1" s="1"/>
  <c r="AF14" i="1"/>
  <c r="AG14" i="1" s="1"/>
  <c r="AD14" i="1"/>
  <c r="Z14" i="1"/>
  <c r="AB14" i="1" s="1"/>
  <c r="AC14" i="1" s="1"/>
  <c r="X14" i="1"/>
  <c r="Y14" i="1" s="1"/>
  <c r="AK13" i="1"/>
  <c r="AJ13" i="1"/>
  <c r="AG13" i="1"/>
  <c r="AF13" i="1"/>
  <c r="AC13" i="1"/>
  <c r="AB13" i="1"/>
  <c r="Y13" i="1"/>
  <c r="AL13" i="1" s="1"/>
  <c r="X13" i="1"/>
  <c r="AJ12" i="1"/>
  <c r="AK12" i="1" s="1"/>
  <c r="AF12" i="1"/>
  <c r="AG12" i="1" s="1"/>
  <c r="AB12" i="1"/>
  <c r="AC12" i="1" s="1"/>
  <c r="X12" i="1"/>
  <c r="Y12" i="1" s="1"/>
  <c r="AK11" i="1"/>
  <c r="AK57" i="1" s="1"/>
  <c r="AJ11" i="1"/>
  <c r="AG11" i="1"/>
  <c r="AF11" i="1"/>
  <c r="AC11" i="1"/>
  <c r="AB11" i="1"/>
  <c r="Y11" i="1"/>
  <c r="AL11" i="1" s="1"/>
  <c r="X11" i="1"/>
  <c r="AL12" i="1" l="1"/>
  <c r="AL17" i="1"/>
  <c r="AM16" i="1" s="1"/>
  <c r="AL20" i="1"/>
  <c r="AM18" i="1" s="1"/>
  <c r="AM25" i="1"/>
  <c r="AM52" i="1"/>
  <c r="AB57" i="1"/>
  <c r="X57" i="1"/>
  <c r="AF57" i="1"/>
  <c r="AM57" i="1" l="1"/>
</calcChain>
</file>

<file path=xl/sharedStrings.xml><?xml version="1.0" encoding="utf-8"?>
<sst xmlns="http://schemas.openxmlformats.org/spreadsheetml/2006/main" count="968" uniqueCount="390">
  <si>
    <t>PLAN DE ACCIÓN</t>
  </si>
  <si>
    <t>Código: CSC-DE-FR-11</t>
  </si>
  <si>
    <t>Versión: 02</t>
  </si>
  <si>
    <t>Página: 1 de 1</t>
  </si>
  <si>
    <t>PLAN DE ACCIÓN ANUAL</t>
  </si>
  <si>
    <t>VIGENCIA:</t>
  </si>
  <si>
    <t>2019.</t>
  </si>
  <si>
    <t>PROGRAMA PLAN DE DESARROLLO DEPARTAMENTAL</t>
  </si>
  <si>
    <t>PROGRAMA DEL PLAN ESTRÁTEGICO</t>
  </si>
  <si>
    <t>RELACIÓN CON LA POLÍTICA DE CALIDAD</t>
  </si>
  <si>
    <t>OBJETIVO DE CALIDAD</t>
  </si>
  <si>
    <t>PROCESO</t>
  </si>
  <si>
    <t>RESPONSABLE</t>
  </si>
  <si>
    <t>DEPENDENCIA(S) ASOCIADA(S)</t>
  </si>
  <si>
    <t>ACTIVIDAD</t>
  </si>
  <si>
    <t>INDICADORES</t>
  </si>
  <si>
    <t>META 2019
(Qué se pretende lograr?)</t>
  </si>
  <si>
    <t>PONDERACIÓN DENTRO DEL PROCESO</t>
  </si>
  <si>
    <t>FRECUENCIA</t>
  </si>
  <si>
    <t>MEDICIÓN 
TRIMESTRE I</t>
  </si>
  <si>
    <t>MEDICIÓN 
TRIMESTRE II</t>
  </si>
  <si>
    <t>MEDICIÓN 
TRIMESTRE III</t>
  </si>
  <si>
    <t>MEDICIÓN 
TRIMESTRE IV</t>
  </si>
  <si>
    <t>PORCENTAJE  DE CUMPLIMIENTO ACUMULADO (Total acumulado *100 / Meta).</t>
  </si>
  <si>
    <t>PORCENTAJE POR DEPENDENCIAS</t>
  </si>
  <si>
    <t xml:space="preserve">INTEGRACIÓN CON LOS PLANES INSTITUCIONALES CONTEMPLADOS EN EL DECRETO 612 DE 2018, </t>
  </si>
  <si>
    <t>Dimensiones Opetarivas</t>
  </si>
  <si>
    <t xml:space="preserve">OBSERVACIONES Y EVIDENCIAS DEL PRIMER TRIMESTRE </t>
  </si>
  <si>
    <t xml:space="preserve">OBSERVACIONES Y EVIDENCIAS DEL SEGUNDO TRIMESTRE </t>
  </si>
  <si>
    <t xml:space="preserve">OBSERVACIONES Y EVIDENCIAS DEL TERCER TRIMESTRE </t>
  </si>
  <si>
    <t>NOMBRE DEL INDICADOR</t>
  </si>
  <si>
    <t>PROPÓSITO DEL INDICADOR</t>
  </si>
  <si>
    <t>FÓRMULA</t>
  </si>
  <si>
    <t>UNIDAD DE MEDIDA</t>
  </si>
  <si>
    <t>TIPO DE INDICADOR</t>
  </si>
  <si>
    <t>LÍNEA BASE</t>
  </si>
  <si>
    <t>REFERENCIA PARA DEFINICIÓN DE LÍNEA BASE</t>
  </si>
  <si>
    <t>Cuándo se mide</t>
  </si>
  <si>
    <t>Cuándo inicia</t>
  </si>
  <si>
    <t>Cuándo finaliza</t>
  </si>
  <si>
    <t>EJECUTADO</t>
  </si>
  <si>
    <t>PROGRAMADO</t>
  </si>
  <si>
    <t>%CUMPLIMIENTO</t>
  </si>
  <si>
    <t>% CALIFICACIÓN.</t>
  </si>
  <si>
    <t>% CALIFICACIÓN</t>
  </si>
  <si>
    <t>Plan Anual de Adquisiciones - Con recursos.
(Ver documento)</t>
  </si>
  <si>
    <t>Plan Institucional de Archivos de la Entidad - PINAR
(Ver documento)</t>
  </si>
  <si>
    <t>Plan Anual de Vacantes
(Ver documento)</t>
  </si>
  <si>
    <t>Plan de previsión de Recursos Humanos
(Ver documento)</t>
  </si>
  <si>
    <t>Plan Estratégico de Talento Humano
(Ver documento)</t>
  </si>
  <si>
    <t>Plan Institucional de Capacitación
(Ver documento)</t>
  </si>
  <si>
    <t>Plan de Incentivos Institucionales 
(Ver documento)</t>
  </si>
  <si>
    <t>Plan de Trabajo anual de Seguridad y Salud en el Trabajo
(Ver documento)</t>
  </si>
  <si>
    <t>Plan Anticorrupción y de Atención al Ciudadano.
(Ver documento)</t>
  </si>
  <si>
    <t>Plan Estratégico de Técnologias de la Información y las Comunicaciones - PETI.
(Ver documento)</t>
  </si>
  <si>
    <t>Plan de Tratamiento de Riesgos de Seguridad y Privacidad de la Información.
(Ver documento)</t>
  </si>
  <si>
    <t>Plan de Seguridad y Privacidad de la Información.
(Ver documento)</t>
  </si>
  <si>
    <t>Eficacia</t>
  </si>
  <si>
    <t>Otorgar 8000 créditos hipotecarios, de libre inversión y educativos a los afiliados para beneficio familiar.</t>
  </si>
  <si>
    <t>Créditos otorgados</t>
  </si>
  <si>
    <t>Estableciendo lineamientos y cumpliendo con los requisitos aplicables al otorgamiento de créditos y planes de bienestar social en el ámbito departamental</t>
  </si>
  <si>
    <t>Mejorar la calidad del servicio en oportunidad, seguridad, confiabilidad y asesoría adecuada</t>
  </si>
  <si>
    <t>CRÉDITO Y CARTERA</t>
  </si>
  <si>
    <t>Lider del proceso (Subgerente de Servicios Corporativos).</t>
  </si>
  <si>
    <t>* Subgerencia de Servicios Corporativos.
* Profesional de crédito</t>
  </si>
  <si>
    <t xml:space="preserve">Colocación de créditos. </t>
  </si>
  <si>
    <t>Avance en la colocación de créditos</t>
  </si>
  <si>
    <t>Garantizar el cumplimiento de la meta del Plan de desarrollo (Meta total del cuatrienio: 8000 créditos)</t>
  </si>
  <si>
    <t>Número de créditos desembolsados en el periodo  * 100 /
Número de créditos programados para desembolsar en el periodo</t>
  </si>
  <si>
    <t>Cantidad</t>
  </si>
  <si>
    <t>Resultado del año anterior.</t>
  </si>
  <si>
    <t>Resultado acumulado  del año anterior, para determinar la brecha frente a la meta del cuatrenio.</t>
  </si>
  <si>
    <t>3124 Créditos</t>
  </si>
  <si>
    <t>Trimestral</t>
  </si>
  <si>
    <t>APLICA</t>
  </si>
  <si>
    <t>GESTIÓN DE VALORES PARA EL RESULTADO</t>
  </si>
  <si>
    <t>SE TOMA LA INFORMACION  
DEL REPORTE DE CARTERA FINANCIERA 229 
EL CUAL INDICA EL TOTAL DE CREDITOS DESEMBOLDADOS PARA EL SEGUNDO TRIMESTRE, SE LE RECOMEINDA AL LIDER DEL PROCESO DE CREDITOS Y CARTERA, SI ESTE INDICADOR SE CUMPLE</t>
  </si>
  <si>
    <t>Asegurar el cumplimiento de tiempos en el Créditos hipotecarios.</t>
  </si>
  <si>
    <t>Oportunidad en la gestión de otorgamiento créditos hipotecarios.</t>
  </si>
  <si>
    <t>Verificar el cumplimiento de los términos establecidos para el desembolso de créditos hipotecarios (una vez se encuentren radicados los documentos para iniciar el trámite).</t>
  </si>
  <si>
    <t>Créditos hipotecarios desembolsados  en máximo 45 días * 100  /  Total créditos hipotecarios desembolsados.</t>
  </si>
  <si>
    <t>N/A</t>
  </si>
  <si>
    <t>SE TOMA LA INFORMACION DEL REPORTE 229 DE LA COLUMNA CREDITOS HIPOTECARIOS DESEMBOLSADOS, DE AIGUAL FORMA SE LE RECOMEINDA AL LIDER DEL PROCESO DE CREDITOS Y CARTERA, SI ESTE INDICADOR SE CUMPLE</t>
  </si>
  <si>
    <t>Eficiencia</t>
  </si>
  <si>
    <t xml:space="preserve">lider del proceso </t>
  </si>
  <si>
    <t>* Subgerencia de Servicios Corporativos.
* Profesional de crédito.</t>
  </si>
  <si>
    <t>Asegurar el cumplimiento de tiempos en el Crédito de consumo.</t>
  </si>
  <si>
    <t>Oportunidad en la gestión de otorgamiento créditos no hipotecarios.</t>
  </si>
  <si>
    <t>Verificar el cumplimiento de los términos establecidos para el desembolso de créditos no hipotecarios (una vez se encuentren radicados los documentos para iniciar el trámite).</t>
  </si>
  <si>
    <t>Créditos no hipotecarios desembolsados  en máximo 8 días * 100  /  Total créditos no hipotecarios desembolsados.</t>
  </si>
  <si>
    <t>SE SOLICITA REVISAR EL
CUMPLIMIENTO  Y LA EJECUCION YA QUE NO ES COHERENTE</t>
  </si>
  <si>
    <t>Los 376 creditos son credu feliz, crdicartera y corpoagil</t>
  </si>
  <si>
    <t>Efectividad</t>
  </si>
  <si>
    <t>* Subgerencia de Servicios Corporativos.
* Dirección de cartera y ahorros</t>
  </si>
  <si>
    <t>Disminuir el porcentaje de cartera vencida.</t>
  </si>
  <si>
    <t>Indice de cartera vencida (calidad)</t>
  </si>
  <si>
    <t xml:space="preserve">Mantener el mayor porcentaje posible de saldo de cartera de la entidad en calificación A. </t>
  </si>
  <si>
    <t>Saldo de cartera vencida (diferente a A *100 / Saldo total de cartera.
(excluir cuentas de orden)</t>
  </si>
  <si>
    <t xml:space="preserve">Efectividad </t>
  </si>
  <si>
    <t>resultado año anterior</t>
  </si>
  <si>
    <t>Nota: Teniendo en cuenta la fórmula inversa de éste indicador, el avance acumulado corresponderá al último porcentaje programado*100/último resultado del indicador.</t>
  </si>
  <si>
    <t xml:space="preserve">Aplicar el total del valor recaudado de las diferentes pagadurías. </t>
  </si>
  <si>
    <t>Oportunidad en la aplicación del recaudo</t>
  </si>
  <si>
    <t xml:space="preserve">Garantizar el desglose total del valor recaudado de las diferentes pagadurías </t>
  </si>
  <si>
    <t>Valor desglosado en el periodo *100 / Valor recaudado en el periodo</t>
  </si>
  <si>
    <t>Porcentaje</t>
  </si>
  <si>
    <t>Beneficiar al 25% de los afiliados y beneficiarios a la Corporación Social de Cundinamarca con oferta de programas de bienestar</t>
  </si>
  <si>
    <t xml:space="preserve">Programa de Bienestar </t>
  </si>
  <si>
    <t>BIENESTAR</t>
  </si>
  <si>
    <t>*Subgerencia de Servicios Corporativos.
* Profesional de Bienestar.</t>
  </si>
  <si>
    <t>Beneficiar a los afiliados con los servicios de bienestar que presta la Corporación.</t>
  </si>
  <si>
    <t>Afiliados beneficiados con programas de bienestar social</t>
  </si>
  <si>
    <t>Medir el porcentaje de afiliados beneficiados con los servicios de bienestar que presta la Corporación</t>
  </si>
  <si>
    <r>
      <rPr>
        <u/>
        <sz val="10"/>
        <color theme="1"/>
        <rFont val="Arial Narrow"/>
        <family val="2"/>
      </rPr>
      <t xml:space="preserve">Número de afiliados beneficiados *100 /
</t>
    </r>
    <r>
      <rPr>
        <sz val="10"/>
        <color theme="1"/>
        <rFont val="Arial Narrow"/>
        <family val="2"/>
      </rPr>
      <t>Número de afiliados</t>
    </r>
  </si>
  <si>
    <t>6%
(Para completar la meta prevista en el cuatrenio).</t>
  </si>
  <si>
    <t>Entregar los subsidios educativos a los afiliados que ya cuentan con el beneficio de este programa</t>
  </si>
  <si>
    <t xml:space="preserve">Eficacia de subsidios educativos </t>
  </si>
  <si>
    <t>Medir el número de entregas de subsidios educativos a los afiliados que ya cuentan con el beneficio de este programa</t>
  </si>
  <si>
    <r>
      <rPr>
        <u/>
        <sz val="10"/>
        <rFont val="Arial Narrow"/>
        <family val="2"/>
      </rPr>
      <t xml:space="preserve">Número de subsidios educativos entregados*100  /
</t>
    </r>
    <r>
      <rPr>
        <sz val="10"/>
        <rFont val="Arial Narrow"/>
        <family val="2"/>
      </rPr>
      <t xml:space="preserve">Número de entregas de subsidio educativo programadas  </t>
    </r>
  </si>
  <si>
    <t xml:space="preserve">Otorgar 8000 créditos hipotecarios, de libre inversión y educativos a los afiliados para beneficio familiar </t>
  </si>
  <si>
    <t>Atención al afiliado</t>
  </si>
  <si>
    <t xml:space="preserve">Aumentar la satisfacción en la prestación del servicio a los afiliados </t>
  </si>
  <si>
    <t>Incrementar la satisfacción y fidelización de nuestros afiliados</t>
  </si>
  <si>
    <t>ATENCIÓN AL CLIENTE</t>
  </si>
  <si>
    <t xml:space="preserve">Lider del proceso (Jefe Oficina de Prensa). </t>
  </si>
  <si>
    <t>Oficina de Prensa y Atención al Cliente
Subgerencia Administrativa y Financiera (Funcionario de radicación de correspondencia y PQRS).</t>
  </si>
  <si>
    <t xml:space="preserve">Atender las PQRS dentro de los términos legales. </t>
  </si>
  <si>
    <t>Porcentaje de respuesta oportuna a PQRS</t>
  </si>
  <si>
    <t xml:space="preserve">
Estimar la capacidad de CSC para atender las peticiones, quejas, reclamos y sugerencias dentro de los
términos legales.</t>
  </si>
  <si>
    <t xml:space="preserve">100 - (PQRS resueltas de forma extemporanea * 100/ Total PQRS recibidas en el periodo). </t>
  </si>
  <si>
    <t xml:space="preserve">Porcentual </t>
  </si>
  <si>
    <t>Trimestralmente</t>
  </si>
  <si>
    <t>Información y Comunicación</t>
  </si>
  <si>
    <t>Oficina de Prensa y Atención al Cliente</t>
  </si>
  <si>
    <t>Medir la satisfacción del cliente externo.</t>
  </si>
  <si>
    <t>Porcentaje de sastifacción de los clientes</t>
  </si>
  <si>
    <t>Medir la satisfacción de los clientes respecto de los servicios y/o productos ofrecidos por la CSC</t>
  </si>
  <si>
    <t>(Total de clientes satisfechos / total clientes encuestados)*100</t>
  </si>
  <si>
    <t>Resultado del año inmediatamente anterior.</t>
  </si>
  <si>
    <r>
      <t xml:space="preserve">Oficina de Prensa y Atención al Cliente
Subgerencia de </t>
    </r>
    <r>
      <rPr>
        <u/>
        <sz val="10"/>
        <color theme="1"/>
        <rFont val="Arial Narrow"/>
        <family val="2"/>
      </rPr>
      <t>S</t>
    </r>
    <r>
      <rPr>
        <sz val="10"/>
        <color theme="1"/>
        <rFont val="Arial Narrow"/>
        <family val="2"/>
      </rPr>
      <t>ervicios Corporativos (Afiliaciones)</t>
    </r>
  </si>
  <si>
    <t xml:space="preserve">Realizar 1000 nuevas vinculaciones. </t>
  </si>
  <si>
    <t>Efectividad vinculaciones</t>
  </si>
  <si>
    <t>Evaluar la efectividad de la gestión de vinculaciones realizada</t>
  </si>
  <si>
    <t>(Número de vinculaciones efectivas en el Periodo /Número de vinculaciones programadas) * 100</t>
  </si>
  <si>
    <t>1000 nuevas vinculaciones.</t>
  </si>
  <si>
    <t xml:space="preserve">Sistema de gestión de la información.
Mantenimiento de la plataforma tecnológica  </t>
  </si>
  <si>
    <t>La Corporación Social de Cundinamarca mejora el Sistema de Gestión de Calidad y asegura su integración con los componentes del MECI</t>
  </si>
  <si>
    <t>Generar acciones de mejora continua para optimizar los procesos</t>
  </si>
  <si>
    <t>GESTIÓN DE LA INFORMACIÓN</t>
  </si>
  <si>
    <t>lider del proceso (Subgerecia Administrativa y financiera).</t>
  </si>
  <si>
    <t xml:space="preserve">*Subdirección Administrativa y financiera 
*Profesional Universitario de Gerencia </t>
  </si>
  <si>
    <t>Realizar el mantenimiento preventivo y correctivo de los equipos de computo de la entidad.</t>
  </si>
  <si>
    <t>Gestión de proyectos tecnológicos -Mantenimientos.</t>
  </si>
  <si>
    <t>Evaluar el cumplimiento de los mantenimientos preventivos y correctivos de los equipos de computo de la entidad.</t>
  </si>
  <si>
    <t>Numero de mantenimientos realizados en cada trimestre *100/ número de mantenimientos programados.</t>
  </si>
  <si>
    <t xml:space="preserve">Trimestral </t>
  </si>
  <si>
    <t>Se deja programado el mantenimiento de los computadores para reportar el 2, 3 y cuarto trimestre ya que se tiene planeado la compra de 35 maquinas</t>
  </si>
  <si>
    <t xml:space="preserve">Estas evicencias de los mantenimeinto se encuentran en los soportes de os mantenimientos, que entrega el tecnico de sistemas Cmilo Ramirez a la ing pilar Olaya </t>
  </si>
  <si>
    <t>*Subgerencia Administrativa y financiera 
*Profesional Universitario de Gerencia ..</t>
  </si>
  <si>
    <t xml:space="preserve">Adquirir los equipor técnologicos requeridos por la entidad. </t>
  </si>
  <si>
    <t>Gestión de proyectos tecnológicos  - adquisición</t>
  </si>
  <si>
    <t>Gestionar el proceso de  compra de equipos de computo,  servidor de alto rendimiento, video proyector,  impresoras y  unidad de almacenamiento  Storage;  para robustecer la infraestructura tecnologica de la entidad.</t>
  </si>
  <si>
    <t>Cantidad de equipos tecnologicos adquiridos *100/ Cantidad de equipos tecnologicos  requeridos</t>
  </si>
  <si>
    <t>GESTIÓN DEL CONOCIMIENTO Y LA INNOVACIÓN</t>
  </si>
  <si>
    <t>Programado para presentar el 3 y 4 trimestre</t>
  </si>
  <si>
    <t>APLICA / Para este caso solamente se programaron compras tecnológicas para segundo y tercer trimestre 2019. las cuales a la fecha ya van avanzadas con la compra de dos switches y el avance de contratos para compra de *computadores y escaners. 
Para el segundo trimestre se compraron 20 cumputadores, 10 teclados ergonomicos, 10 teclados ergonomicos y 2 escaner para un total de 42 elemtos tecnologicos adquiridos</t>
  </si>
  <si>
    <t>*Subgerencia Administrativa y financiera 
*Profesional Universitario de Gerencia.</t>
  </si>
  <si>
    <t xml:space="preserve">Publicación del Plan de Tratamiento de Riesgos de Seguridad y Privacidad de la Información, Plan de Seguridad y Privacidad de la Información y PETI. </t>
  </si>
  <si>
    <t>Publicación de planes anuales de gestión de la información.</t>
  </si>
  <si>
    <t xml:space="preserve">Verificar la publicación del Plan de Tratamiento de Riesgos de Seguridad y Privacidad de la Información, Plan de Seguridad y Privacidad de la Información y PETI. </t>
  </si>
  <si>
    <t>Planes Publicados * 100 / Planes programados</t>
  </si>
  <si>
    <t>Anual</t>
  </si>
  <si>
    <t>31/06/2019</t>
  </si>
  <si>
    <t>Estos planes se publicaron el 31 de enero de 2019 en la pagina web trasparencia por tal motivo hay que revisar ya que solo se publia al comienso del año</t>
  </si>
  <si>
    <t xml:space="preserve">Easta publicacion se realizo el 31 de enero de 2019 las cual rige para los cuatro trimestres </t>
  </si>
  <si>
    <t>*Subgerencia Administrativa y financiera 
*Profesional de archivo.</t>
  </si>
  <si>
    <t>Desarrollar el Plan Institucional de Archivos de la Entidad  (PINAR).</t>
  </si>
  <si>
    <t>Ejecución del PINAR</t>
  </si>
  <si>
    <t>Hacer seguimiento al PINAR</t>
  </si>
  <si>
    <t xml:space="preserve">Activdades ejecutadas  * 100 / Actividades programadas </t>
  </si>
  <si>
    <t xml:space="preserve">Anual </t>
  </si>
  <si>
    <t>Se indica que la medicion del
pinar debe de ser cada año, puesto que las actividadees propuestas en el mismo estan proyectadas a un año</t>
  </si>
  <si>
    <t>** Se recibio el acuerdo 10, de fecha 22 de agosto 2019 con la aprobacion de las tablas de Retencion, y luego se procedio a la Inscripcion de las Series Docuemtnales ante el Archivo General de la Nacion. 
** Se aprobaron y aplicaron las tablas de control de acceso junto con el sistema integrado de conservacion.</t>
  </si>
  <si>
    <t xml:space="preserve">
Programa Institucional de Capacitación
Programa de Bienestar 
Programa de incentivos</t>
  </si>
  <si>
    <t xml:space="preserve">Contando con colaboradores y proveedores idóneos </t>
  </si>
  <si>
    <t>Potencializar el talento humano con el fin de fortalecer sus competencias</t>
  </si>
  <si>
    <t>GESTION DEL TALENTO HUMANO</t>
  </si>
  <si>
    <t xml:space="preserve">Lider del proceso (Subgerente Administrativo y Financiero). 
</t>
  </si>
  <si>
    <t xml:space="preserve">*Subgerente Administrativo y Financiero. 
*Profesionales de Talento Humano. </t>
  </si>
  <si>
    <t>Elaborar e implementar el Plan Institucional de Capacitación  (PIC) para los funcionarios incluído el desarrollar del programa de bilinguismo en la entidad (Como lo ordena  MIPG) y realizar seguimiento de acuerdo al cronograma de actividades</t>
  </si>
  <si>
    <t xml:space="preserve"> Plan Institucional de Capacitación y cronograma de actividades</t>
  </si>
  <si>
    <t>Hacer seguimiento al Plan Institucional de Capacitación  (PIC) para los funcionarios incluído el desarrollar del programa de bilinguismo en la entidad (Como lo ordena  MIPG) y realizar seguimiento de acuerdo al cronograma de actividades</t>
  </si>
  <si>
    <t xml:space="preserve">
Actividades ejecutadas según cronograma *100 / Actividades programadas según cronograma  </t>
  </si>
  <si>
    <t>TALENTO HUMANO</t>
  </si>
  <si>
    <t xml:space="preserve">Par este trimestre esta en proceso la contratación del  plan de capacitación </t>
  </si>
  <si>
    <t>Elaborar e implementar el  Plan de Bienestar  para los funcionarios, incluidos programas deportivos, recreativos, vacacionales, artisticos y culturales (Como lo ordena MIPG).
y realizar seguimiento de acuerdo al cronograma de actividades.</t>
  </si>
  <si>
    <t xml:space="preserve"> Plan de Bienestar y cronograma de actividades</t>
  </si>
  <si>
    <t>Hacer seguimiento al Plan de Bienestar  para los funcionarios, incluidos programas deportivos, recreativos, vacacionales, artisticos y culturales (Como lo ordena MIPG).
y realizar seguimiento de acuerdo al cronograma de actividades.</t>
  </si>
  <si>
    <t xml:space="preserve">Elaborar e  Implementar el Plan Anual de Incentivos y realizar seguimiento de acuerdo a las actividades establecidas en el cronograma 
</t>
  </si>
  <si>
    <t>Plan de Incentivos y cronograma de actividades</t>
  </si>
  <si>
    <t xml:space="preserve">Hacer seguimiento al Plan Anual de Incentivos y realizar seguimiento de acuerdo a las actividades establecidas en el cronograma 
</t>
  </si>
  <si>
    <t xml:space="preserve">
Reporte de Actividades ejecutadas cronograma *100 /Reporte de Actividades programadas en el cronograma</t>
  </si>
  <si>
    <t xml:space="preserve">Se modificaron los porcentajes de cumplimiento debido a que se realizan en un alto porcentaje en el  tercer trimestre  </t>
  </si>
  <si>
    <t xml:space="preserve">Realizar seguimiento a la implementación del Plan de SGSST, incluyendo  actividades encaminadas a medir, evaluar y controlar el clima organizacional en la entidad  (Como lo ordena MIPG) y realizar seguimiento,  según cronograma de actividades 
</t>
  </si>
  <si>
    <t>Cronograma de actividades contenidas en la implementacion del SGSST</t>
  </si>
  <si>
    <t xml:space="preserve">Hacer seguimiento a la implementación del Plan de SGSST, incluyendo  actividades encaminadas a medir, evaluar y controlar el clima organizacional en la entidad  (Como lo ordena MIPG) y realizar seguimiento,  según cronograma de actividades 
</t>
  </si>
  <si>
    <t xml:space="preserve">
Reporte de Actividades ejecutadas según cronograma *100  /Reporte de Actividades programadas según cronograma</t>
  </si>
  <si>
    <t xml:space="preserve">Se aumentaron las actividades realizadas frente a las programadas debido a que la semana de la salud que estba progrmada para el segundo trimestre, se realizaó en el tercero </t>
  </si>
  <si>
    <t>Efectuar la liquidación de la nómina de los empleados  y los pagos por concepto de seguridad social y prestaciones sociales</t>
  </si>
  <si>
    <t xml:space="preserve">Liquidación de Nómina </t>
  </si>
  <si>
    <t>Hacer seguimiento a las liquidación de la nómina de los empleados  y los pagos por concepto de seguridad social y prestaciones sociales</t>
  </si>
  <si>
    <t xml:space="preserve"> Novedades aplicadas  * 100 / novedades recibidas </t>
  </si>
  <si>
    <t>Realizar trámite de cobro de incapacidades ante las EPSs</t>
  </si>
  <si>
    <t>Reporte mensual de cobros ante EPS.</t>
  </si>
  <si>
    <t>Hacer seguimiento al trámite de cobro de incapacidades ante las EPSs</t>
  </si>
  <si>
    <t xml:space="preserve">Número de incapacidades trámitadas *100/ Número de incapacidades radicadas </t>
  </si>
  <si>
    <t>Rea lizar las evaluaciones de desempeño y de rendimiento laboral de la CSC</t>
  </si>
  <si>
    <t>Matriz consolidación de seguimiento a evalaciones de desempeño</t>
  </si>
  <si>
    <t>Seguimiento a las evaluaciones de desempeño y de rendimiento laboral de la CSC</t>
  </si>
  <si>
    <t>No. de seguimientos realizados*100 / numero de seguimientos requeridos</t>
  </si>
  <si>
    <t>Semestral</t>
  </si>
  <si>
    <t>Suscripción de los acuerdos de gestión y seguimiento a su cumplimiento</t>
  </si>
  <si>
    <t xml:space="preserve">Acuerdos de Gestión </t>
  </si>
  <si>
    <t>Seguimiento al cumplimiento de los acuerdos de gestión suscritos</t>
  </si>
  <si>
    <t>No. de seguimientos realizados *100/ Seguimientos programados</t>
  </si>
  <si>
    <t xml:space="preserve">
Fortalecimiento del  seguimiento de registros de terceros, presupuestal y contable 
</t>
  </si>
  <si>
    <t>Asignando los recursos necesarios</t>
  </si>
  <si>
    <t>Apoyar a la entidad en la consolidacion oportuna de la informacion Presupuestal y Contable.</t>
  </si>
  <si>
    <t>GESTION FINANCIERA</t>
  </si>
  <si>
    <t xml:space="preserve">*Subgerente Administrativo y Financiero. 
*Dirección financiera y contable. </t>
  </si>
  <si>
    <t>Elaborar Ejecuciones  presupuestales Mensual; Medición Trimestral</t>
  </si>
  <si>
    <t>Ejecuciones Presupuestales</t>
  </si>
  <si>
    <t>Verificar el cumplimiento de la elaboración de Ejecuciones  presupuestales Mensual; Medición Trimestral</t>
  </si>
  <si>
    <t>N° de Ejecuciones  Presentadas mensualmente  *100 /N° de Ejecuciones programadas en la vigencia</t>
  </si>
  <si>
    <t>Direccionamiento estratégico y planeación.</t>
  </si>
  <si>
    <t>Elaborar y presentar Informes Presupuestales ; Medición Trimestral (chip)</t>
  </si>
  <si>
    <t>Informes Presupuestales para entidades nacionales.</t>
  </si>
  <si>
    <t>Verificar el cumplimiento de la elaboración y presentación de Informes Presupuestales a la Contraloría General de la República; Medición Trimestral</t>
  </si>
  <si>
    <t>N° de Informes Presentados trimestralmente *100/N° de Informes programadas para la vigencia</t>
  </si>
  <si>
    <t>Resultados 2018</t>
  </si>
  <si>
    <t>Plan Estrategico de la Entidad</t>
  </si>
  <si>
    <t>EVALUACIÓN DE RESULTADOS</t>
  </si>
  <si>
    <t>Elaborar  y presentar Informes Presupuestales  con corte a 31 de diciembre de cada vigencia a la Contraloria del Departamento; Medición Anual</t>
  </si>
  <si>
    <t>Informes Presupuestales para entidades departamentales</t>
  </si>
  <si>
    <t>Verificar el cumplimiento de la elaboración y presentación de Informes Presupuestales  con corte a 31 de diciembre de cada vigencia a la Contraloria General del Departamento; Medición Anual</t>
  </si>
  <si>
    <t>N° de Informes Presentados anualmente *100/ N° de Informes programadas para la vigencia</t>
  </si>
  <si>
    <t>Elaborar y presentar informe de medios magnéticos  a la Dirección de Impuestos Nacionales y Distritales; Medición  Anual</t>
  </si>
  <si>
    <t>Informes Medios Magnéticos</t>
  </si>
  <si>
    <t>Verificar el cumplimiento de la elaboración y presentación de informe de medios magnéticos  a la Dirección de Impuestos Nacionales y Distritales; Medición  Anual</t>
  </si>
  <si>
    <t>N° de Informes Presentados  * 100 /N° de Informes programadas</t>
  </si>
  <si>
    <t>Elaborar Estados Financieros con corte mensual;  Medición Trimestral</t>
  </si>
  <si>
    <t>Estados Financieros</t>
  </si>
  <si>
    <t>Verificar el cumplimiento de la elaboración de los Estados Financieros con corte mensual;  Medición Trimestral</t>
  </si>
  <si>
    <t>No.Estados Financieros Mensuales elaborados*100 / No. De Estados Financieros Mensuales  Programados</t>
  </si>
  <si>
    <t>Mensual</t>
  </si>
  <si>
    <t>Elaborar y Presentar Informes Contables a la Contaduría General  de la  Nación Trimestal; Medición trimestral (chip).</t>
  </si>
  <si>
    <t>Informes Contables a entidades nacionales</t>
  </si>
  <si>
    <t>Verificar el cumplimiento de la elaboración y presentación de Informes Contables a la Contaduría General  de la  Nación Trimestal; Medición trimestral</t>
  </si>
  <si>
    <t>Número de Informes Contables Presentados *100/ Número de Informes Contables  Programados</t>
  </si>
  <si>
    <t>Elaborar  y presentar Informes Contables a 31 de diciembre de cada vigencia,  a la Contraloria General del Departamento; Medición Anual</t>
  </si>
  <si>
    <t>Informes Contables a entidades departamentales</t>
  </si>
  <si>
    <t>Verificar el cumplimiento de la elaboración y presentación de Informes Contables a 31 de diciembre de cada vigencia,  a la Contraloria del Departamento; Medición Anual</t>
  </si>
  <si>
    <t>N° de Informes Presentados * 100 /N° de Informes programadas</t>
  </si>
  <si>
    <t>Elaborar  y presentar Informe Deudores Morosos, en forma Semestral; Medición Semestral</t>
  </si>
  <si>
    <t>Informes Contables sobre deudores morosos</t>
  </si>
  <si>
    <t>Verificar el cumplimiento de la elaboración y presentación de Informe Deudores Morosos, en forma Semestral; Medición Trimestral</t>
  </si>
  <si>
    <t>N° de Informes Presentados *100/ N° de Informes programadas</t>
  </si>
  <si>
    <t>Fortalecer la gestión  de los Recursos Fisicos</t>
  </si>
  <si>
    <t>Garantizar los recursos para la rentabilidad y sostenibilidad de la Entidad</t>
  </si>
  <si>
    <t>GESTION DE RECURSOS FISICOS</t>
  </si>
  <si>
    <t xml:space="preserve">*Subgerente Administrativo y Financiero. 
*Profesional de almacen. </t>
  </si>
  <si>
    <t>Elaborar el Plan Anual de mantenimiento de la infraetructura fisica  de la entidad y realizar el seguimiento de acuerdo al cronograma de actividades</t>
  </si>
  <si>
    <t xml:space="preserve">Elaborar el Plan Anual de mantenimiento infraetructura fisica </t>
  </si>
  <si>
    <t>Hacer seguimiento a la elaboración del Plan Anual de mantenimiento de la infraetructura fisica  de la entidad y realizar el seguimiento de acuerdo al cronograma de actividades</t>
  </si>
  <si>
    <t>Número de actividades realizadas de acuedo al cronograma - trimestre*100/ Número de actividades  Programadas de acuerdo al cronograma - trimestre</t>
  </si>
  <si>
    <t>Cronograma de actividades</t>
  </si>
  <si>
    <t>Elaborar el Plan Anual de mantenimiento del parque automotor   de la entidad y realizar el seguimiento de acuerdo al cronograma de actividades</t>
  </si>
  <si>
    <t xml:space="preserve">Plan Anual de mantenimiento delparque automotor </t>
  </si>
  <si>
    <t>Hacer seguimiento a la elaboración del Plan Anual de mantenimiento del parque automotor   de la entidad y realizar el seguimiento de acuerdo al cronograma de actividades</t>
  </si>
  <si>
    <t>Elaborar el Plan Anual de Adquisiciones de elementos de consumo de la entidad.</t>
  </si>
  <si>
    <t>Plan de Adquisiciones elementos de consumo</t>
  </si>
  <si>
    <t>Hacer seguimiento a la elaboración del Plan Anual de Adquisiciones de elementos de consumo de la entidad.</t>
  </si>
  <si>
    <t>No. de Planes elaborados*100 /No. De Planes programados</t>
  </si>
  <si>
    <t>Solicitudes de las Dependencias</t>
  </si>
  <si>
    <t>Actualizar los inventarios  individuales de los funcionarios de la entidad</t>
  </si>
  <si>
    <t>Inventarios de bienes muebles  individuales</t>
  </si>
  <si>
    <t>Hacer segimiento a la actualización de inventarios  individuales de los funcionarios de la entidad</t>
  </si>
  <si>
    <t># de  inventarios Individuales actualizados*100/ # de funcionarios entidad</t>
  </si>
  <si>
    <t xml:space="preserve"> Inventario puestos de trabajo y elementos exportado del software de inventarios por cada funcionario. </t>
  </si>
  <si>
    <t xml:space="preserve">Actualizar el inventario de bienes muebles por dependencias </t>
  </si>
  <si>
    <t>Inventarios de bienes muebles por Dependencias</t>
  </si>
  <si>
    <t xml:space="preserve">Verificar la actualización del inventario de bienes muebles por dependencias </t>
  </si>
  <si>
    <t># de  inventarios Individuales de bienes muebles por dependencia actualizados*100 # de dependencias entidad</t>
  </si>
  <si>
    <t xml:space="preserve"> Actas de Verificaciones.</t>
  </si>
  <si>
    <t xml:space="preserve">Verificar los elementos de consumo y devolutivos de acuerdo al reporte generado por Novasoft frente al fisico. </t>
  </si>
  <si>
    <t>Reportes de Elementos  de consumo y devoluctivos</t>
  </si>
  <si>
    <t>No de reportes*100/ # de reportes programados.</t>
  </si>
  <si>
    <t xml:space="preserve">Reporte del software
Informe de consumos y devolutivos </t>
  </si>
  <si>
    <t>Contando con colaboradores y proveedores idóneos</t>
  </si>
  <si>
    <t>Evaluar el desempeño de los proveedores externos para que cumplan con los requisitos</t>
  </si>
  <si>
    <t xml:space="preserve">GESTION CONTRACTUAL </t>
  </si>
  <si>
    <t xml:space="preserve">Lider del proceso (Jefe de la Oficina de Contratación) </t>
  </si>
  <si>
    <t xml:space="preserve">* Ofiicna asesora de contratación. </t>
  </si>
  <si>
    <t>Llevar a cabo la gestión contractual acorde con la programación establecida en el Plan Anual de Adquisiciones</t>
  </si>
  <si>
    <t>Seguimiento PAA</t>
  </si>
  <si>
    <t>Hacer seguimiento a la gestión contractual acorde con la programación establecida en el Plan Anual de Adquisiciones</t>
  </si>
  <si>
    <t>Número de contratos celebrados acorde con el PAA  * 100 / Total de contratos previstos en el PAA</t>
  </si>
  <si>
    <t>Publicar los contratos en el SECOP dentro del término establecido en la ley.</t>
  </si>
  <si>
    <t>Seguimiento a la puublicación de contratos</t>
  </si>
  <si>
    <t xml:space="preserve">Hacer seguimiento a la publicación de los contratos dentro del término legal </t>
  </si>
  <si>
    <t>Contraos publicados en el SECOP * 100 /  Contratos celebrados.</t>
  </si>
  <si>
    <t>SE RECOMIENDA REPLANTEAR EL INDICADOR POR CUANTO LA ENTIDAD ADELANTA PROCESOS A TRAVES DE  COLOMBIA COMPRA EFICIENTE ACUERDO MARCO GRANDES SUPERFICIES.</t>
  </si>
  <si>
    <t>Garantizar la calidad de los productos o servicios adquiridos a proveedoes externos</t>
  </si>
  <si>
    <t xml:space="preserve">Reevaluacion a proveedores </t>
  </si>
  <si>
    <t>Hacer seguimiento a la evaluación y reevaluación de los proveedores.</t>
  </si>
  <si>
    <t>Reevaluación de los proveedores en el periódo* 100/Número de contratos suscritos a reevaluar.</t>
  </si>
  <si>
    <t xml:space="preserve">Cantidad </t>
  </si>
  <si>
    <t xml:space="preserve">SI BIEN ES CIERTO LA OFICINA ASESORA DE CONTRATACION CONSOLIDA LA INFORMACION DE LAS REEVALUACIONES, LAS MISMAS NO LE APUNTAN A LAS ACTIVIDADES PROPIAS DE LA OFICINA, POR LO QUE SE SOLICITA REPLANTEAR EL INDICADOR DE CALIDAD. 
</t>
  </si>
  <si>
    <t>Recuperación y normalización de la cartera morosa</t>
  </si>
  <si>
    <t>GESTIÓN JURÍDICA</t>
  </si>
  <si>
    <t xml:space="preserve">Lider del proceso (Jefe de la Oficina Jurídica) </t>
  </si>
  <si>
    <t>Oficina Asesora Jurídica</t>
  </si>
  <si>
    <t xml:space="preserve">Clasificar los créditos que se encuentran en étapa de cobro jurídico en: Los de dificil cobro, los probable recaudo y los irrecuperables, para posterior entrega al abogado asignado. </t>
  </si>
  <si>
    <t xml:space="preserve">Clasificación y entrega de obligaciones suceptibles de cobro jurídico. </t>
  </si>
  <si>
    <t xml:space="preserve">Verificar que las obligaciones de cobro jurídico queden debidamente clasificadas para entrega al abogado asignado. </t>
  </si>
  <si>
    <t xml:space="preserve">Revisar los diferentes actos administrativos/ Recepcion de  los diferentes actos administrativos
</t>
  </si>
  <si>
    <t xml:space="preserve"> Cartera en cobro jurídico</t>
  </si>
  <si>
    <t>TRIMESTRAL</t>
  </si>
  <si>
    <t xml:space="preserve">El jefe de juridica y la profesional especilaidaza de etara area solictaron cambiar la formulacion del indicador lo elevaron a la gerencia y este fur aprobado por la gerente de la entidad y la asesora de gerencia, quedaron de reportar el vance del primer trimestre el dia 11/04/2019 la cual debe ser enviada a la dra deyanira y anagela rojas 
</t>
  </si>
  <si>
    <t xml:space="preserve">Seguimiento a presentación de demandas. </t>
  </si>
  <si>
    <t xml:space="preserve">Efectividad  en la presentación de demandas por parte de los abogados asignados. </t>
  </si>
  <si>
    <t xml:space="preserve">Identificar el estado de los procesos una vez se entrega al abogado de cobro jurídico. </t>
  </si>
  <si>
    <t xml:space="preserve">Número de obligaciones con presentación de demanda /    Numero de obligaciones entregadas a los abogados externos para presentacion de las  
     demandas. 
  </t>
  </si>
  <si>
    <t>bligaciones entregadas a los abogados externos para presentacion de demandas</t>
  </si>
  <si>
    <t>Otorgar 8000 créditos hipotecarios, de libre inversión y educativos a los afiliados para beneficio familiar 
Y 
Beneficiar al 25% de los afiliados y beneficiarios a la Corporación Social de Cundinamarca con oferta de programas de bienestar</t>
  </si>
  <si>
    <t>Control interno</t>
  </si>
  <si>
    <t>PROCESO DE EVALUACIÓN</t>
  </si>
  <si>
    <t>Lider del proceso  (Jefe Oficina Asesra de Control Interno).</t>
  </si>
  <si>
    <t>Oficina de Control Interno</t>
  </si>
  <si>
    <t xml:space="preserve">Planear y ejecutar el Plan anual de auditorías interna Integral </t>
  </si>
  <si>
    <t xml:space="preserve">La realizacion de 11 Auditorias </t>
  </si>
  <si>
    <t xml:space="preserve">Cumplir on la planeación propesta en el Plan anual de auditorías interna Integral </t>
  </si>
  <si>
    <t xml:space="preserve">Numero de Auditorias realizadas *100/ Numero de Auditorias programadas </t>
  </si>
  <si>
    <t>eficacia</t>
  </si>
  <si>
    <t xml:space="preserve">11 proceoso auditados </t>
  </si>
  <si>
    <t xml:space="preserve">Numero de Procesos Auditados </t>
  </si>
  <si>
    <t>Auditar 11 procesos (100%)</t>
  </si>
  <si>
    <t xml:space="preserve">segundo semestre </t>
  </si>
  <si>
    <t>CONTROL INTERNO</t>
  </si>
  <si>
    <t>*Para este trimestre se establece la etapa de planeación de auditorias.
*Resolución del Comité de Control Interno de la CSC.</t>
  </si>
  <si>
    <t>*Para este trimestre se establece la etapa de planeación de auditorias.
*Resolución 1559 adopción de MIPG.</t>
  </si>
  <si>
    <t xml:space="preserve">Realizar los seguimientos a los Planes de Mejoramiento </t>
  </si>
  <si>
    <t>Cumplir con los seguimientos de la  Resolucion 330 de 2018 de la Contraloría de Cundinamarca</t>
  </si>
  <si>
    <t xml:space="preserve">Realizar los seguimientos a los Planes de Mejoramiento en los términos de la Resolución 330 de 2018. </t>
  </si>
  <si>
    <t>Numero de Planes de mejoramiento realizados dentro del término * 100 / Numero de Planes de mejoramiento aprobados.</t>
  </si>
  <si>
    <t xml:space="preserve">primer semestre </t>
  </si>
  <si>
    <t>Presentar los informes de ley  pór parte de la OCI</t>
  </si>
  <si>
    <t xml:space="preserve">cumplir con los 8 informes que debe publicar en la página web de la entidad </t>
  </si>
  <si>
    <t>Hacer seguimiento a la presentación de los informes de ley  pór parte de la OCI</t>
  </si>
  <si>
    <t xml:space="preserve">Informes publicados en la pagina web de la entidad  * 100 / 8 informes </t>
  </si>
  <si>
    <t>eficiencia</t>
  </si>
  <si>
    <t>8  informes publicados en la pagina web</t>
  </si>
  <si>
    <t>Publicacion de los informes en la pagina web</t>
  </si>
  <si>
    <t>Cumplir con la normatividad aplicable Decreto 648  del 19 de abril  de 2017,  en materia de seguimientos  por parte de la OCI</t>
  </si>
  <si>
    <t>anual</t>
  </si>
  <si>
    <t>* Ejecutivo anual de Control Interno.
*Informe de Control Interno Contable.
*Informe de evaluación a la gestión institucional.
*Informe de derechos de autor software.</t>
  </si>
  <si>
    <t>*Los informes se presentarán en la vigencia del tercer trimestre del 2019.</t>
  </si>
  <si>
    <t>Evaluacion Anual  por Dependencias</t>
  </si>
  <si>
    <t xml:space="preserve">Calificacion del 10% de la evaluacion de carrera adminitrativa </t>
  </si>
  <si>
    <t>Verificar la realización de la Evaluacion Anual  por Dependencias</t>
  </si>
  <si>
    <t>Informe de evaluacion por dependencias 2018  * 100 / Número de dependencas.</t>
  </si>
  <si>
    <t>Porcentual</t>
  </si>
  <si>
    <t>1 informe de evaluacion por dependencias 2017</t>
  </si>
  <si>
    <t xml:space="preserve">Una socializacion ante el comité Directivo </t>
  </si>
  <si>
    <t>Cumplir con el Acuerdo 565 de  25 de enero de  2016</t>
  </si>
  <si>
    <t>*Informe evaluación por dependencias públicado el 31 de enero de 2019.</t>
  </si>
  <si>
    <t>Actividad cumplida en primer trimestre</t>
  </si>
  <si>
    <t xml:space="preserve">Realizar Campañas de Autocontrol </t>
  </si>
  <si>
    <t>Campañas de Autocontrol al año</t>
  </si>
  <si>
    <t xml:space="preserve">Hacer seguimiento a la realización de las Campañas de Autocontrol (minimo 12). </t>
  </si>
  <si>
    <t>Campañas de autocontol realizadas  * 100 /12</t>
  </si>
  <si>
    <t xml:space="preserve">Concientizar a toda la entidad sobre la importancia del Autocontrol </t>
  </si>
  <si>
    <t>Envio de correos a la CSC:
02/01/2019
11/01/2019
24/01/2019
07/03/2019</t>
  </si>
  <si>
    <t xml:space="preserve">Envio de correos a la CSC:
04/04/2019
11/05/2019
24/06/2019
</t>
  </si>
  <si>
    <t>ELABORÓ</t>
  </si>
  <si>
    <t>REVISÓ</t>
  </si>
  <si>
    <t>Aprobó</t>
  </si>
  <si>
    <t>LIDERES DE PROCESOS - TODOS LOS PROCESOS</t>
  </si>
  <si>
    <t xml:space="preserve">COMITÉ DIRECTIVO </t>
  </si>
  <si>
    <t>DARLIN LENIS ESPITIA -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</si>
</sst>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\-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name val="Arial Narrow"/>
      <family val="2"/>
    </font>
    <font>
      <sz val="10"/>
      <color theme="7" tint="0.59999389629810485"/>
      <name val="Arial Narrow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5" fillId="0" borderId="0"/>
    <xf numFmtId="0" fontId="16" fillId="0" borderId="0"/>
  </cellStyleXfs>
  <cellXfs count="387">
    <xf numFmtId="0" fontId="0" fillId="0" borderId="0" xfId="0"/>
    <xf numFmtId="4" fontId="2" fillId="0" borderId="0" xfId="2" applyNumberFormat="1" applyFont="1"/>
    <xf numFmtId="4" fontId="2" fillId="0" borderId="0" xfId="2" applyNumberFormat="1" applyFont="1" applyAlignment="1">
      <alignment horizontal="center"/>
    </xf>
    <xf numFmtId="4" fontId="2" fillId="0" borderId="3" xfId="2" applyNumberFormat="1" applyFont="1" applyBorder="1" applyAlignment="1">
      <alignment horizontal="center"/>
    </xf>
    <xf numFmtId="4" fontId="3" fillId="0" borderId="0" xfId="2" applyNumberFormat="1" applyFont="1" applyAlignment="1">
      <alignment horizontal="center" vertical="center" wrapText="1"/>
    </xf>
    <xf numFmtId="4" fontId="3" fillId="2" borderId="0" xfId="2" applyNumberFormat="1" applyFont="1" applyFill="1" applyAlignment="1">
      <alignment horizontal="center" vertical="center" wrapText="1"/>
    </xf>
    <xf numFmtId="4" fontId="4" fillId="0" borderId="0" xfId="2" applyNumberFormat="1" applyFont="1" applyAlignment="1">
      <alignment horizontal="left" vertical="center" wrapText="1"/>
    </xf>
    <xf numFmtId="0" fontId="5" fillId="3" borderId="0" xfId="2" applyFont="1" applyFill="1" applyAlignment="1">
      <alignment vertical="center" wrapText="1"/>
    </xf>
    <xf numFmtId="0" fontId="2" fillId="3" borderId="0" xfId="2" applyFont="1" applyFill="1" applyAlignment="1">
      <alignment vertical="center" wrapText="1"/>
    </xf>
    <xf numFmtId="0" fontId="2" fillId="3" borderId="0" xfId="2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/>
    <xf numFmtId="0" fontId="4" fillId="0" borderId="0" xfId="2" applyFont="1"/>
    <xf numFmtId="0" fontId="8" fillId="4" borderId="13" xfId="2" applyFont="1" applyFill="1" applyBorder="1" applyAlignment="1">
      <alignment horizontal="center" vertical="center" wrapText="1"/>
    </xf>
    <xf numFmtId="0" fontId="8" fillId="9" borderId="13" xfId="2" applyFont="1" applyFill="1" applyBorder="1" applyAlignment="1">
      <alignment horizontal="center" vertical="center" textRotation="90" wrapText="1"/>
    </xf>
    <xf numFmtId="0" fontId="10" fillId="4" borderId="13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1" fillId="0" borderId="15" xfId="2" applyFont="1" applyBorder="1" applyAlignment="1">
      <alignment horizontal="left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vertical="center" wrapText="1"/>
    </xf>
    <xf numFmtId="0" fontId="11" fillId="0" borderId="16" xfId="2" applyFont="1" applyBorder="1" applyAlignment="1">
      <alignment vertical="center" wrapText="1"/>
    </xf>
    <xf numFmtId="0" fontId="12" fillId="0" borderId="16" xfId="2" applyFont="1" applyBorder="1" applyAlignment="1">
      <alignment horizontal="center" vertical="center" wrapText="1"/>
    </xf>
    <xf numFmtId="9" fontId="11" fillId="0" borderId="16" xfId="2" applyNumberFormat="1" applyFont="1" applyBorder="1" applyAlignment="1">
      <alignment horizontal="center" vertical="center" wrapText="1"/>
    </xf>
    <xf numFmtId="14" fontId="11" fillId="0" borderId="16" xfId="2" applyNumberFormat="1" applyFont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center" wrapText="1"/>
    </xf>
    <xf numFmtId="9" fontId="11" fillId="0" borderId="16" xfId="1" applyFont="1" applyFill="1" applyBorder="1" applyAlignment="1">
      <alignment horizontal="center" vertical="center" wrapText="1"/>
    </xf>
    <xf numFmtId="9" fontId="11" fillId="0" borderId="17" xfId="2" applyNumberFormat="1" applyFont="1" applyBorder="1" applyAlignment="1">
      <alignment horizontal="center" vertical="center" wrapText="1"/>
    </xf>
    <xf numFmtId="0" fontId="11" fillId="8" borderId="17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9" fontId="11" fillId="0" borderId="17" xfId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9" fontId="11" fillId="0" borderId="1" xfId="2" applyNumberFormat="1" applyFont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 wrapText="1"/>
    </xf>
    <xf numFmtId="9" fontId="11" fillId="0" borderId="1" xfId="1" applyFont="1" applyBorder="1" applyAlignment="1">
      <alignment horizontal="center" vertical="center" wrapText="1"/>
    </xf>
    <xf numFmtId="9" fontId="11" fillId="2" borderId="1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8" borderId="1" xfId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2" fillId="0" borderId="1" xfId="2" applyFont="1" applyBorder="1"/>
    <xf numFmtId="0" fontId="4" fillId="0" borderId="1" xfId="2" applyFont="1" applyBorder="1" applyAlignment="1">
      <alignment horizontal="center" vertical="center" wrapText="1"/>
    </xf>
    <xf numFmtId="0" fontId="2" fillId="0" borderId="21" xfId="2" applyFont="1" applyBorder="1"/>
    <xf numFmtId="0" fontId="2" fillId="0" borderId="0" xfId="2" applyFont="1"/>
    <xf numFmtId="9" fontId="11" fillId="0" borderId="22" xfId="2" applyNumberFormat="1" applyFont="1" applyBorder="1" applyAlignment="1">
      <alignment horizontal="center" vertical="center" wrapText="1"/>
    </xf>
    <xf numFmtId="9" fontId="11" fillId="8" borderId="22" xfId="1" applyFont="1" applyFill="1" applyBorder="1" applyAlignment="1">
      <alignment horizontal="center" vertical="center" wrapText="1"/>
    </xf>
    <xf numFmtId="9" fontId="11" fillId="2" borderId="22" xfId="1" applyFont="1" applyFill="1" applyBorder="1" applyAlignment="1">
      <alignment horizontal="center" vertical="center" wrapText="1"/>
    </xf>
    <xf numFmtId="9" fontId="11" fillId="0" borderId="22" xfId="1" applyFont="1" applyFill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2" fillId="0" borderId="1" xfId="2" applyFont="1" applyBorder="1" applyAlignment="1">
      <alignment wrapText="1"/>
    </xf>
    <xf numFmtId="0" fontId="2" fillId="0" borderId="21" xfId="2" applyFont="1" applyBorder="1" applyAlignment="1">
      <alignment wrapText="1"/>
    </xf>
    <xf numFmtId="0" fontId="12" fillId="0" borderId="1" xfId="2" applyFont="1" applyBorder="1" applyAlignment="1">
      <alignment horizontal="center" vertical="center" wrapText="1"/>
    </xf>
    <xf numFmtId="9" fontId="11" fillId="2" borderId="1" xfId="2" applyNumberFormat="1" applyFont="1" applyFill="1" applyBorder="1" applyAlignment="1">
      <alignment horizontal="center" vertical="center" wrapText="1"/>
    </xf>
    <xf numFmtId="0" fontId="11" fillId="0" borderId="23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center" vertical="center" wrapText="1"/>
    </xf>
    <xf numFmtId="0" fontId="11" fillId="0" borderId="13" xfId="2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9" fontId="11" fillId="0" borderId="13" xfId="2" applyNumberFormat="1" applyFont="1" applyBorder="1" applyAlignment="1">
      <alignment horizontal="center" vertical="center" wrapText="1"/>
    </xf>
    <xf numFmtId="14" fontId="11" fillId="0" borderId="13" xfId="2" applyNumberFormat="1" applyFont="1" applyBorder="1" applyAlignment="1">
      <alignment horizontal="center" vertical="center" wrapText="1"/>
    </xf>
    <xf numFmtId="10" fontId="11" fillId="0" borderId="13" xfId="2" applyNumberFormat="1" applyFont="1" applyBorder="1" applyAlignment="1">
      <alignment horizontal="center" vertical="center" wrapText="1"/>
    </xf>
    <xf numFmtId="9" fontId="11" fillId="2" borderId="13" xfId="2" applyNumberFormat="1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10" fontId="11" fillId="0" borderId="13" xfId="1" applyNumberFormat="1" applyFont="1" applyFill="1" applyBorder="1" applyAlignment="1">
      <alignment horizontal="center" vertical="center" wrapText="1"/>
    </xf>
    <xf numFmtId="9" fontId="11" fillId="8" borderId="13" xfId="1" applyFont="1" applyFill="1" applyBorder="1" applyAlignment="1">
      <alignment horizontal="center" vertical="center" wrapText="1"/>
    </xf>
    <xf numFmtId="9" fontId="11" fillId="0" borderId="24" xfId="2" applyNumberFormat="1" applyFont="1" applyBorder="1" applyAlignment="1">
      <alignment horizontal="center" vertical="center" wrapText="1"/>
    </xf>
    <xf numFmtId="0" fontId="2" fillId="0" borderId="13" xfId="2" applyFont="1" applyBorder="1"/>
    <xf numFmtId="0" fontId="2" fillId="0" borderId="25" xfId="2" applyFont="1" applyBorder="1"/>
    <xf numFmtId="0" fontId="11" fillId="10" borderId="15" xfId="2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8" fillId="10" borderId="16" xfId="2" applyFont="1" applyFill="1" applyBorder="1" applyAlignment="1">
      <alignment horizontal="center" vertical="center" wrapText="1"/>
    </xf>
    <xf numFmtId="0" fontId="11" fillId="10" borderId="16" xfId="2" applyFont="1" applyFill="1" applyBorder="1" applyAlignment="1">
      <alignment vertical="center" wrapText="1"/>
    </xf>
    <xf numFmtId="0" fontId="11" fillId="10" borderId="16" xfId="2" applyFont="1" applyFill="1" applyBorder="1" applyAlignment="1">
      <alignment horizontal="center" vertical="center" wrapText="1"/>
    </xf>
    <xf numFmtId="9" fontId="11" fillId="10" borderId="16" xfId="2" applyNumberFormat="1" applyFont="1" applyFill="1" applyBorder="1" applyAlignment="1">
      <alignment horizontal="center" vertical="center" wrapText="1"/>
    </xf>
    <xf numFmtId="14" fontId="11" fillId="10" borderId="16" xfId="2" applyNumberFormat="1" applyFont="1" applyFill="1" applyBorder="1" applyAlignment="1">
      <alignment horizontal="center" vertical="center" wrapText="1"/>
    </xf>
    <xf numFmtId="1" fontId="11" fillId="2" borderId="16" xfId="2" applyNumberFormat="1" applyFont="1" applyFill="1" applyBorder="1" applyAlignment="1">
      <alignment horizontal="center" vertical="center" wrapText="1"/>
    </xf>
    <xf numFmtId="9" fontId="11" fillId="10" borderId="16" xfId="1" applyFont="1" applyFill="1" applyBorder="1" applyAlignment="1">
      <alignment horizontal="center" vertical="center" wrapText="1"/>
    </xf>
    <xf numFmtId="0" fontId="11" fillId="8" borderId="16" xfId="2" applyFont="1" applyFill="1" applyBorder="1" applyAlignment="1">
      <alignment horizontal="center" vertical="center" wrapText="1"/>
    </xf>
    <xf numFmtId="9" fontId="11" fillId="10" borderId="17" xfId="2" applyNumberFormat="1" applyFont="1" applyFill="1" applyBorder="1" applyAlignment="1">
      <alignment horizontal="center" vertical="center" wrapText="1"/>
    </xf>
    <xf numFmtId="0" fontId="2" fillId="10" borderId="16" xfId="2" applyFont="1" applyFill="1" applyBorder="1"/>
    <xf numFmtId="0" fontId="2" fillId="10" borderId="19" xfId="2" applyFont="1" applyFill="1" applyBorder="1"/>
    <xf numFmtId="0" fontId="11" fillId="10" borderId="23" xfId="2" applyFont="1" applyFill="1" applyBorder="1" applyAlignment="1">
      <alignment horizontal="center" vertical="center" wrapText="1"/>
    </xf>
    <xf numFmtId="0" fontId="11" fillId="10" borderId="13" xfId="2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8" fillId="10" borderId="13" xfId="2" applyFont="1" applyFill="1" applyBorder="1" applyAlignment="1">
      <alignment horizontal="center" vertical="center" wrapText="1"/>
    </xf>
    <xf numFmtId="0" fontId="11" fillId="10" borderId="13" xfId="2" applyFont="1" applyFill="1" applyBorder="1" applyAlignment="1">
      <alignment vertical="center" wrapText="1"/>
    </xf>
    <xf numFmtId="9" fontId="11" fillId="10" borderId="13" xfId="2" applyNumberFormat="1" applyFont="1" applyFill="1" applyBorder="1" applyAlignment="1">
      <alignment horizontal="center" vertical="center" wrapText="1"/>
    </xf>
    <xf numFmtId="14" fontId="11" fillId="10" borderId="13" xfId="2" applyNumberFormat="1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9" fontId="11" fillId="10" borderId="13" xfId="1" applyFont="1" applyFill="1" applyBorder="1" applyAlignment="1">
      <alignment horizontal="center" vertical="center" wrapText="1"/>
    </xf>
    <xf numFmtId="0" fontId="11" fillId="8" borderId="13" xfId="2" applyFont="1" applyFill="1" applyBorder="1" applyAlignment="1">
      <alignment horizontal="center" vertical="center" wrapText="1"/>
    </xf>
    <xf numFmtId="0" fontId="2" fillId="10" borderId="13" xfId="2" applyFont="1" applyFill="1" applyBorder="1"/>
    <xf numFmtId="0" fontId="2" fillId="10" borderId="25" xfId="2" applyFont="1" applyFill="1" applyBorder="1"/>
    <xf numFmtId="0" fontId="9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11" fillId="0" borderId="17" xfId="2" applyNumberFormat="1" applyFont="1" applyBorder="1" applyAlignment="1">
      <alignment horizontal="center" vertical="center" wrapText="1"/>
    </xf>
    <xf numFmtId="9" fontId="11" fillId="2" borderId="17" xfId="1" applyFont="1" applyFill="1" applyBorder="1" applyAlignment="1">
      <alignment horizontal="center" vertical="center" wrapText="1"/>
    </xf>
    <xf numFmtId="9" fontId="11" fillId="2" borderId="17" xfId="2" applyNumberFormat="1" applyFont="1" applyFill="1" applyBorder="1" applyAlignment="1">
      <alignment horizontal="center" vertical="center" wrapText="1"/>
    </xf>
    <xf numFmtId="9" fontId="11" fillId="8" borderId="17" xfId="1" applyFont="1" applyFill="1" applyBorder="1" applyAlignment="1">
      <alignment horizontal="center" vertical="center" wrapText="1"/>
    </xf>
    <xf numFmtId="0" fontId="2" fillId="0" borderId="16" xfId="2" applyFont="1" applyBorder="1"/>
    <xf numFmtId="0" fontId="2" fillId="0" borderId="19" xfId="2" applyFont="1" applyBorder="1"/>
    <xf numFmtId="0" fontId="2" fillId="11" borderId="0" xfId="2" applyFont="1" applyFill="1"/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 wrapText="1"/>
    </xf>
    <xf numFmtId="0" fontId="11" fillId="0" borderId="24" xfId="2" applyFont="1" applyBorder="1" applyAlignment="1">
      <alignment vertical="center" wrapText="1"/>
    </xf>
    <xf numFmtId="0" fontId="12" fillId="0" borderId="24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14" fontId="11" fillId="0" borderId="24" xfId="2" applyNumberFormat="1" applyFont="1" applyBorder="1" applyAlignment="1">
      <alignment horizontal="center" vertical="center" wrapText="1"/>
    </xf>
    <xf numFmtId="14" fontId="11" fillId="0" borderId="14" xfId="2" applyNumberFormat="1" applyFont="1" applyBorder="1" applyAlignment="1">
      <alignment horizontal="center" vertical="center" wrapText="1"/>
    </xf>
    <xf numFmtId="1" fontId="11" fillId="0" borderId="14" xfId="2" applyNumberFormat="1" applyFont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9" fontId="11" fillId="0" borderId="14" xfId="1" applyFont="1" applyFill="1" applyBorder="1" applyAlignment="1">
      <alignment horizontal="center" vertical="center" wrapText="1"/>
    </xf>
    <xf numFmtId="9" fontId="11" fillId="0" borderId="14" xfId="2" applyNumberFormat="1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8" borderId="14" xfId="2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4" xfId="2" applyFont="1" applyBorder="1"/>
    <xf numFmtId="0" fontId="2" fillId="0" borderId="28" xfId="2" applyFont="1" applyBorder="1"/>
    <xf numFmtId="0" fontId="9" fillId="10" borderId="15" xfId="2" applyFont="1" applyFill="1" applyBorder="1" applyAlignment="1">
      <alignment horizontal="center" vertical="center" wrapText="1"/>
    </xf>
    <xf numFmtId="0" fontId="9" fillId="10" borderId="16" xfId="2" applyFont="1" applyFill="1" applyBorder="1" applyAlignment="1">
      <alignment horizontal="center" vertical="center" wrapText="1"/>
    </xf>
    <xf numFmtId="0" fontId="11" fillId="10" borderId="22" xfId="2" applyFont="1" applyFill="1" applyBorder="1" applyAlignment="1">
      <alignment horizontal="center" vertical="center" wrapText="1"/>
    </xf>
    <xf numFmtId="0" fontId="10" fillId="10" borderId="22" xfId="2" applyFont="1" applyFill="1" applyBorder="1" applyAlignment="1">
      <alignment horizontal="center" vertical="center" wrapText="1"/>
    </xf>
    <xf numFmtId="0" fontId="11" fillId="10" borderId="22" xfId="2" applyFont="1" applyFill="1" applyBorder="1" applyAlignment="1">
      <alignment vertical="center" wrapText="1"/>
    </xf>
    <xf numFmtId="0" fontId="9" fillId="10" borderId="22" xfId="2" applyFont="1" applyFill="1" applyBorder="1" applyAlignment="1">
      <alignment horizontal="left" vertical="center" wrapText="1"/>
    </xf>
    <xf numFmtId="0" fontId="11" fillId="10" borderId="22" xfId="2" applyFont="1" applyFill="1" applyBorder="1" applyAlignment="1">
      <alignment horizontal="left" vertical="center" wrapText="1"/>
    </xf>
    <xf numFmtId="0" fontId="9" fillId="10" borderId="22" xfId="2" applyFont="1" applyFill="1" applyBorder="1" applyAlignment="1">
      <alignment horizontal="center" vertical="center" wrapText="1"/>
    </xf>
    <xf numFmtId="0" fontId="13" fillId="10" borderId="22" xfId="2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9" fontId="11" fillId="10" borderId="22" xfId="2" applyNumberFormat="1" applyFont="1" applyFill="1" applyBorder="1" applyAlignment="1">
      <alignment horizontal="center" vertical="center" wrapText="1"/>
    </xf>
    <xf numFmtId="9" fontId="9" fillId="10" borderId="22" xfId="2" applyNumberFormat="1" applyFont="1" applyFill="1" applyBorder="1" applyAlignment="1">
      <alignment horizontal="center" vertical="center" wrapText="1"/>
    </xf>
    <xf numFmtId="14" fontId="11" fillId="10" borderId="22" xfId="2" applyNumberFormat="1" applyFont="1" applyFill="1" applyBorder="1" applyAlignment="1">
      <alignment horizontal="center" vertical="center" wrapText="1"/>
    </xf>
    <xf numFmtId="0" fontId="11" fillId="10" borderId="22" xfId="1" applyNumberFormat="1" applyFont="1" applyFill="1" applyBorder="1" applyAlignment="1">
      <alignment horizontal="center" vertical="center" wrapText="1"/>
    </xf>
    <xf numFmtId="9" fontId="9" fillId="2" borderId="22" xfId="1" applyFont="1" applyFill="1" applyBorder="1" applyAlignment="1">
      <alignment horizontal="center" vertical="center" wrapText="1"/>
    </xf>
    <xf numFmtId="9" fontId="11" fillId="10" borderId="22" xfId="1" applyFont="1" applyFill="1" applyBorder="1" applyAlignment="1">
      <alignment horizontal="center" vertical="center" wrapText="1"/>
    </xf>
    <xf numFmtId="9" fontId="11" fillId="10" borderId="29" xfId="2" applyNumberFormat="1" applyFont="1" applyFill="1" applyBorder="1" applyAlignment="1">
      <alignment horizontal="center" vertical="center" wrapText="1"/>
    </xf>
    <xf numFmtId="9" fontId="9" fillId="10" borderId="29" xfId="1" applyFont="1" applyFill="1" applyBorder="1" applyAlignment="1">
      <alignment horizontal="center" vertical="center" wrapText="1"/>
    </xf>
    <xf numFmtId="9" fontId="9" fillId="2" borderId="29" xfId="1" applyFont="1" applyFill="1" applyBorder="1" applyAlignment="1">
      <alignment horizontal="center" vertical="center" wrapText="1"/>
    </xf>
    <xf numFmtId="9" fontId="11" fillId="10" borderId="29" xfId="1" applyFont="1" applyFill="1" applyBorder="1" applyAlignment="1">
      <alignment horizontal="center" vertical="center" wrapText="1"/>
    </xf>
    <xf numFmtId="9" fontId="11" fillId="8" borderId="29" xfId="1" applyFont="1" applyFill="1" applyBorder="1" applyAlignment="1">
      <alignment horizontal="center" vertical="center" wrapText="1"/>
    </xf>
    <xf numFmtId="9" fontId="11" fillId="2" borderId="29" xfId="1" applyFont="1" applyFill="1" applyBorder="1" applyAlignment="1">
      <alignment horizontal="center" vertical="center" wrapText="1"/>
    </xf>
    <xf numFmtId="0" fontId="2" fillId="10" borderId="22" xfId="2" applyFont="1" applyFill="1" applyBorder="1" applyAlignment="1">
      <alignment wrapText="1"/>
    </xf>
    <xf numFmtId="0" fontId="9" fillId="10" borderId="30" xfId="0" applyFont="1" applyFill="1" applyBorder="1" applyAlignment="1">
      <alignment horizontal="center" vertical="center" wrapText="1"/>
    </xf>
    <xf numFmtId="0" fontId="9" fillId="10" borderId="20" xfId="2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horizontal="center" vertical="center" wrapText="1"/>
    </xf>
    <xf numFmtId="0" fontId="11" fillId="10" borderId="1" xfId="2" applyFont="1" applyFill="1" applyBorder="1" applyAlignment="1">
      <alignment horizontal="center" vertical="center" wrapText="1"/>
    </xf>
    <xf numFmtId="0" fontId="10" fillId="10" borderId="1" xfId="2" applyFont="1" applyFill="1" applyBorder="1" applyAlignment="1">
      <alignment horizontal="center" vertical="center" wrapText="1"/>
    </xf>
    <xf numFmtId="0" fontId="11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horizontal="left" vertical="center" wrapText="1"/>
    </xf>
    <xf numFmtId="0" fontId="11" fillId="10" borderId="1" xfId="2" applyFont="1" applyFill="1" applyBorder="1" applyAlignment="1">
      <alignment horizontal="left" vertical="center" wrapText="1"/>
    </xf>
    <xf numFmtId="0" fontId="13" fillId="10" borderId="1" xfId="2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9" fontId="11" fillId="10" borderId="1" xfId="2" applyNumberFormat="1" applyFont="1" applyFill="1" applyBorder="1" applyAlignment="1">
      <alignment horizontal="center" vertical="center" wrapText="1"/>
    </xf>
    <xf numFmtId="9" fontId="9" fillId="10" borderId="1" xfId="2" applyNumberFormat="1" applyFont="1" applyFill="1" applyBorder="1" applyAlignment="1">
      <alignment horizontal="center" vertical="center" wrapText="1"/>
    </xf>
    <xf numFmtId="14" fontId="11" fillId="10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9" fontId="11" fillId="10" borderId="1" xfId="1" applyFont="1" applyFill="1" applyBorder="1" applyAlignment="1">
      <alignment horizontal="center" vertical="center" wrapText="1"/>
    </xf>
    <xf numFmtId="1" fontId="9" fillId="10" borderId="1" xfId="2" applyNumberFormat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0" fontId="2" fillId="10" borderId="1" xfId="2" applyFont="1" applyFill="1" applyBorder="1" applyAlignment="1">
      <alignment wrapText="1"/>
    </xf>
    <xf numFmtId="0" fontId="9" fillId="10" borderId="21" xfId="0" applyFont="1" applyFill="1" applyBorder="1" applyAlignment="1">
      <alignment horizontal="center" vertical="center" wrapText="1"/>
    </xf>
    <xf numFmtId="9" fontId="9" fillId="10" borderId="1" xfId="1" applyFont="1" applyFill="1" applyBorder="1" applyAlignment="1">
      <alignment horizontal="center" vertical="center" wrapText="1"/>
    </xf>
    <xf numFmtId="9" fontId="9" fillId="2" borderId="1" xfId="1" applyFont="1" applyFill="1" applyBorder="1" applyAlignment="1">
      <alignment horizontal="center" vertical="center" wrapText="1"/>
    </xf>
    <xf numFmtId="0" fontId="9" fillId="10" borderId="23" xfId="2" applyFont="1" applyFill="1" applyBorder="1" applyAlignment="1">
      <alignment horizontal="center" vertical="center" wrapText="1"/>
    </xf>
    <xf numFmtId="0" fontId="9" fillId="10" borderId="13" xfId="2" applyFont="1" applyFill="1" applyBorder="1" applyAlignment="1">
      <alignment horizontal="center" vertical="center" wrapText="1"/>
    </xf>
    <xf numFmtId="0" fontId="10" fillId="10" borderId="13" xfId="2" applyFont="1" applyFill="1" applyBorder="1" applyAlignment="1">
      <alignment horizontal="center" vertical="center" wrapText="1"/>
    </xf>
    <xf numFmtId="0" fontId="9" fillId="10" borderId="13" xfId="2" applyFont="1" applyFill="1" applyBorder="1" applyAlignment="1">
      <alignment horizontal="left" vertical="center" wrapText="1"/>
    </xf>
    <xf numFmtId="0" fontId="11" fillId="10" borderId="13" xfId="2" applyFont="1" applyFill="1" applyBorder="1" applyAlignment="1">
      <alignment horizontal="left" vertical="center" wrapText="1"/>
    </xf>
    <xf numFmtId="0" fontId="13" fillId="10" borderId="13" xfId="2" applyFont="1" applyFill="1" applyBorder="1" applyAlignment="1">
      <alignment horizontal="center" vertical="center" wrapText="1"/>
    </xf>
    <xf numFmtId="9" fontId="9" fillId="10" borderId="13" xfId="2" applyNumberFormat="1" applyFont="1" applyFill="1" applyBorder="1" applyAlignment="1">
      <alignment horizontal="center" vertical="center" wrapText="1"/>
    </xf>
    <xf numFmtId="9" fontId="11" fillId="2" borderId="13" xfId="1" applyFont="1" applyFill="1" applyBorder="1" applyAlignment="1">
      <alignment horizontal="center" vertical="center" wrapText="1"/>
    </xf>
    <xf numFmtId="9" fontId="9" fillId="10" borderId="13" xfId="1" applyFont="1" applyFill="1" applyBorder="1" applyAlignment="1">
      <alignment horizontal="center" vertical="center" wrapText="1"/>
    </xf>
    <xf numFmtId="9" fontId="9" fillId="2" borderId="13" xfId="1" applyFont="1" applyFill="1" applyBorder="1" applyAlignment="1">
      <alignment horizontal="center" vertical="center" wrapText="1"/>
    </xf>
    <xf numFmtId="9" fontId="11" fillId="10" borderId="24" xfId="2" applyNumberFormat="1" applyFont="1" applyFill="1" applyBorder="1" applyAlignment="1">
      <alignment horizontal="center" vertical="center" wrapText="1"/>
    </xf>
    <xf numFmtId="0" fontId="2" fillId="10" borderId="13" xfId="2" applyFont="1" applyFill="1" applyBorder="1" applyAlignment="1">
      <alignment wrapText="1"/>
    </xf>
    <xf numFmtId="0" fontId="9" fillId="10" borderId="2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6" xfId="2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>
      <alignment horizontal="center" vertical="center" wrapText="1"/>
    </xf>
    <xf numFmtId="9" fontId="9" fillId="0" borderId="16" xfId="0" applyNumberFormat="1" applyFont="1" applyBorder="1" applyAlignment="1">
      <alignment horizontal="justify" vertical="top"/>
    </xf>
    <xf numFmtId="0" fontId="9" fillId="0" borderId="16" xfId="0" applyFont="1" applyBorder="1" applyAlignment="1">
      <alignment horizontal="justify" vertical="top"/>
    </xf>
    <xf numFmtId="9" fontId="11" fillId="0" borderId="16" xfId="1" applyFont="1" applyBorder="1" applyAlignment="1">
      <alignment horizontal="center" vertical="center" wrapText="1"/>
    </xf>
    <xf numFmtId="9" fontId="11" fillId="2" borderId="16" xfId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  <protection hidden="1"/>
    </xf>
    <xf numFmtId="9" fontId="9" fillId="0" borderId="1" xfId="0" applyNumberFormat="1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21" xfId="0" applyFont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9" fontId="11" fillId="0" borderId="1" xfId="2" applyNumberFormat="1" applyFont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3" applyNumberFormat="1" applyFont="1" applyBorder="1" applyAlignment="1">
      <alignment horizontal="center" vertical="center" wrapText="1"/>
    </xf>
    <xf numFmtId="0" fontId="13" fillId="0" borderId="1" xfId="3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2" applyFont="1" applyBorder="1" applyAlignment="1" applyProtection="1">
      <alignment horizontal="center" vertical="center" wrapText="1"/>
      <protection hidden="1"/>
    </xf>
    <xf numFmtId="0" fontId="13" fillId="0" borderId="13" xfId="3" applyNumberFormat="1" applyFont="1" applyBorder="1" applyAlignment="1">
      <alignment horizontal="center" vertical="center" wrapText="1"/>
    </xf>
    <xf numFmtId="0" fontId="9" fillId="0" borderId="13" xfId="1" applyNumberFormat="1" applyFont="1" applyFill="1" applyBorder="1" applyAlignment="1">
      <alignment horizontal="center" vertical="center" wrapText="1"/>
    </xf>
    <xf numFmtId="9" fontId="9" fillId="0" borderId="13" xfId="0" applyNumberFormat="1" applyFont="1" applyBorder="1" applyAlignment="1">
      <alignment horizontal="justify" vertical="top"/>
    </xf>
    <xf numFmtId="0" fontId="9" fillId="0" borderId="13" xfId="0" applyFont="1" applyBorder="1" applyAlignment="1">
      <alignment horizontal="justify" vertical="top"/>
    </xf>
    <xf numFmtId="0" fontId="9" fillId="0" borderId="25" xfId="0" applyFont="1" applyBorder="1" applyAlignment="1">
      <alignment horizontal="center" vertical="center" wrapText="1"/>
    </xf>
    <xf numFmtId="0" fontId="9" fillId="10" borderId="16" xfId="4" applyFont="1" applyFill="1" applyBorder="1" applyAlignment="1" applyProtection="1">
      <alignment horizontal="center" vertical="center" wrapText="1"/>
      <protection hidden="1"/>
    </xf>
    <xf numFmtId="0" fontId="11" fillId="10" borderId="16" xfId="4" applyFont="1" applyFill="1" applyBorder="1" applyAlignment="1">
      <alignment horizontal="center" vertical="center" wrapText="1"/>
    </xf>
    <xf numFmtId="0" fontId="12" fillId="10" borderId="16" xfId="4" applyFont="1" applyFill="1" applyBorder="1" applyAlignment="1">
      <alignment horizontal="center" vertical="center" wrapText="1"/>
    </xf>
    <xf numFmtId="9" fontId="9" fillId="10" borderId="16" xfId="0" applyNumberFormat="1" applyFont="1" applyFill="1" applyBorder="1" applyAlignment="1">
      <alignment horizontal="justify" vertical="top"/>
    </xf>
    <xf numFmtId="9" fontId="11" fillId="10" borderId="16" xfId="2" applyNumberFormat="1" applyFont="1" applyFill="1" applyBorder="1" applyAlignment="1">
      <alignment vertical="center" wrapText="1"/>
    </xf>
    <xf numFmtId="0" fontId="11" fillId="10" borderId="20" xfId="2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0" fontId="9" fillId="10" borderId="1" xfId="4" applyFont="1" applyFill="1" applyBorder="1" applyAlignment="1" applyProtection="1">
      <alignment horizontal="center" vertical="center" wrapText="1"/>
      <protection hidden="1"/>
    </xf>
    <xf numFmtId="0" fontId="11" fillId="10" borderId="1" xfId="4" applyFont="1" applyFill="1" applyBorder="1" applyAlignment="1">
      <alignment horizontal="center" vertical="center" wrapText="1"/>
    </xf>
    <xf numFmtId="0" fontId="12" fillId="10" borderId="1" xfId="4" applyFont="1" applyFill="1" applyBorder="1" applyAlignment="1">
      <alignment horizontal="center" vertical="center" wrapText="1"/>
    </xf>
    <xf numFmtId="0" fontId="9" fillId="10" borderId="1" xfId="4" applyFont="1" applyFill="1" applyBorder="1" applyAlignment="1">
      <alignment horizontal="center" vertical="center" wrapText="1"/>
    </xf>
    <xf numFmtId="9" fontId="9" fillId="10" borderId="1" xfId="0" applyNumberFormat="1" applyFont="1" applyFill="1" applyBorder="1" applyAlignment="1">
      <alignment horizontal="justify" vertical="top"/>
    </xf>
    <xf numFmtId="9" fontId="11" fillId="10" borderId="1" xfId="2" applyNumberFormat="1" applyFont="1" applyFill="1" applyBorder="1" applyAlignment="1">
      <alignment vertical="center" wrapText="1"/>
    </xf>
    <xf numFmtId="0" fontId="2" fillId="10" borderId="1" xfId="2" applyFont="1" applyFill="1" applyBorder="1"/>
    <xf numFmtId="0" fontId="2" fillId="10" borderId="21" xfId="2" applyFont="1" applyFill="1" applyBorder="1"/>
    <xf numFmtId="0" fontId="9" fillId="10" borderId="13" xfId="4" applyFont="1" applyFill="1" applyBorder="1" applyAlignment="1" applyProtection="1">
      <alignment horizontal="center" vertical="center" wrapText="1"/>
      <protection hidden="1"/>
    </xf>
    <xf numFmtId="0" fontId="11" fillId="10" borderId="13" xfId="4" applyFont="1" applyFill="1" applyBorder="1" applyAlignment="1">
      <alignment horizontal="center" vertical="center" wrapText="1"/>
    </xf>
    <xf numFmtId="0" fontId="12" fillId="10" borderId="13" xfId="4" applyFont="1" applyFill="1" applyBorder="1" applyAlignment="1">
      <alignment horizontal="center" vertical="center" wrapText="1"/>
    </xf>
    <xf numFmtId="0" fontId="9" fillId="10" borderId="13" xfId="4" applyFont="1" applyFill="1" applyBorder="1" applyAlignment="1">
      <alignment horizontal="center" vertical="center" wrapText="1"/>
    </xf>
    <xf numFmtId="9" fontId="9" fillId="10" borderId="13" xfId="0" applyNumberFormat="1" applyFont="1" applyFill="1" applyBorder="1" applyAlignment="1">
      <alignment horizontal="justify" vertical="top"/>
    </xf>
    <xf numFmtId="9" fontId="11" fillId="10" borderId="13" xfId="2" applyNumberFormat="1" applyFont="1" applyFill="1" applyBorder="1" applyAlignment="1">
      <alignment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vertical="center" wrapText="1"/>
    </xf>
    <xf numFmtId="0" fontId="9" fillId="0" borderId="16" xfId="4" applyFont="1" applyBorder="1" applyAlignment="1" applyProtection="1">
      <alignment horizontal="center" vertical="center" wrapText="1"/>
      <protection hidden="1"/>
    </xf>
    <xf numFmtId="9" fontId="9" fillId="0" borderId="16" xfId="2" applyNumberFormat="1" applyFont="1" applyBorder="1" applyAlignment="1">
      <alignment vertical="center" wrapText="1"/>
    </xf>
    <xf numFmtId="9" fontId="11" fillId="2" borderId="16" xfId="2" applyNumberFormat="1" applyFont="1" applyFill="1" applyBorder="1" applyAlignment="1">
      <alignment horizontal="center" vertical="center" wrapText="1"/>
    </xf>
    <xf numFmtId="9" fontId="9" fillId="2" borderId="16" xfId="2" applyNumberFormat="1" applyFont="1" applyFill="1" applyBorder="1" applyAlignment="1">
      <alignment horizontal="center" vertical="center" wrapText="1"/>
    </xf>
    <xf numFmtId="9" fontId="11" fillId="8" borderId="16" xfId="1" applyFont="1" applyFill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9" fillId="0" borderId="1" xfId="4" applyFont="1" applyBorder="1" applyAlignment="1" applyProtection="1">
      <alignment horizontal="center" vertical="center" wrapText="1"/>
      <protection hidden="1"/>
    </xf>
    <xf numFmtId="9" fontId="9" fillId="0" borderId="1" xfId="2" applyNumberFormat="1" applyFont="1" applyBorder="1" applyAlignment="1">
      <alignment vertical="center" wrapText="1"/>
    </xf>
    <xf numFmtId="9" fontId="9" fillId="0" borderId="1" xfId="2" applyNumberFormat="1" applyFont="1" applyBorder="1" applyAlignment="1">
      <alignment horizontal="center" vertical="center" wrapText="1"/>
    </xf>
    <xf numFmtId="9" fontId="9" fillId="2" borderId="1" xfId="2" applyNumberFormat="1" applyFont="1" applyFill="1" applyBorder="1" applyAlignment="1">
      <alignment horizontal="center" vertical="center" wrapText="1"/>
    </xf>
    <xf numFmtId="9" fontId="11" fillId="8" borderId="1" xfId="2" applyNumberFormat="1" applyFont="1" applyFill="1" applyBorder="1" applyAlignment="1">
      <alignment horizontal="center" vertical="center" wrapText="1"/>
    </xf>
    <xf numFmtId="0" fontId="13" fillId="0" borderId="1" xfId="4" applyFont="1" applyBorder="1" applyAlignment="1" applyProtection="1">
      <alignment horizontal="center" vertical="center" wrapText="1"/>
      <protection hidden="1"/>
    </xf>
    <xf numFmtId="9" fontId="9" fillId="0" borderId="1" xfId="1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9" fillId="0" borderId="13" xfId="2" applyFont="1" applyBorder="1" applyAlignment="1">
      <alignment vertical="center" wrapText="1"/>
    </xf>
    <xf numFmtId="0" fontId="13" fillId="0" borderId="13" xfId="4" applyFont="1" applyBorder="1" applyAlignment="1" applyProtection="1">
      <alignment horizontal="center" vertical="center" wrapText="1"/>
      <protection hidden="1"/>
    </xf>
    <xf numFmtId="0" fontId="9" fillId="0" borderId="13" xfId="4" applyFont="1" applyBorder="1" applyAlignment="1" applyProtection="1">
      <alignment horizontal="center" vertical="center" wrapText="1"/>
      <protection hidden="1"/>
    </xf>
    <xf numFmtId="9" fontId="9" fillId="0" borderId="13" xfId="2" applyNumberFormat="1" applyFont="1" applyBorder="1" applyAlignment="1">
      <alignment vertical="center" wrapText="1"/>
    </xf>
    <xf numFmtId="9" fontId="11" fillId="0" borderId="24" xfId="1" applyFont="1" applyFill="1" applyBorder="1" applyAlignment="1">
      <alignment horizontal="center" vertical="center" wrapText="1"/>
    </xf>
    <xf numFmtId="9" fontId="11" fillId="2" borderId="24" xfId="2" applyNumberFormat="1" applyFont="1" applyFill="1" applyBorder="1" applyAlignment="1">
      <alignment horizontal="center" vertical="center" wrapText="1"/>
    </xf>
    <xf numFmtId="9" fontId="9" fillId="0" borderId="24" xfId="1" applyFont="1" applyBorder="1" applyAlignment="1">
      <alignment horizontal="center" vertical="center" wrapText="1"/>
    </xf>
    <xf numFmtId="9" fontId="11" fillId="8" borderId="24" xfId="1" applyFont="1" applyFill="1" applyBorder="1" applyAlignment="1">
      <alignment horizontal="center" vertical="center" wrapText="1"/>
    </xf>
    <xf numFmtId="9" fontId="11" fillId="2" borderId="24" xfId="1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9" fillId="10" borderId="16" xfId="2" applyFont="1" applyFill="1" applyBorder="1" applyAlignment="1">
      <alignment vertical="center" wrapText="1"/>
    </xf>
    <xf numFmtId="0" fontId="13" fillId="10" borderId="16" xfId="4" applyFont="1" applyFill="1" applyBorder="1" applyAlignment="1" applyProtection="1">
      <alignment horizontal="center" vertical="center" wrapText="1"/>
      <protection hidden="1"/>
    </xf>
    <xf numFmtId="0" fontId="9" fillId="12" borderId="16" xfId="0" applyFont="1" applyFill="1" applyBorder="1" applyAlignment="1">
      <alignment horizontal="center" vertical="center" wrapText="1"/>
    </xf>
    <xf numFmtId="9" fontId="9" fillId="10" borderId="16" xfId="2" applyNumberFormat="1" applyFont="1" applyFill="1" applyBorder="1" applyAlignment="1">
      <alignment vertical="center" wrapText="1"/>
    </xf>
    <xf numFmtId="9" fontId="11" fillId="10" borderId="17" xfId="1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2" fillId="10" borderId="0" xfId="2" applyFont="1" applyFill="1"/>
    <xf numFmtId="0" fontId="10" fillId="10" borderId="1" xfId="0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vertical="center" wrapText="1"/>
    </xf>
    <xf numFmtId="0" fontId="13" fillId="10" borderId="1" xfId="4" applyFont="1" applyFill="1" applyBorder="1" applyAlignment="1" applyProtection="1">
      <alignment horizontal="center" vertical="center" wrapText="1"/>
      <protection hidden="1"/>
    </xf>
    <xf numFmtId="0" fontId="9" fillId="12" borderId="1" xfId="0" applyFont="1" applyFill="1" applyBorder="1" applyAlignment="1">
      <alignment horizontal="center" vertical="center" wrapText="1"/>
    </xf>
    <xf numFmtId="9" fontId="9" fillId="10" borderId="1" xfId="2" applyNumberFormat="1" applyFont="1" applyFill="1" applyBorder="1" applyAlignment="1">
      <alignment vertical="center" wrapText="1"/>
    </xf>
    <xf numFmtId="0" fontId="10" fillId="10" borderId="13" xfId="0" applyFont="1" applyFill="1" applyBorder="1" applyAlignment="1">
      <alignment horizontal="center" vertical="center" wrapText="1"/>
    </xf>
    <xf numFmtId="9" fontId="11" fillId="10" borderId="14" xfId="2" applyNumberFormat="1" applyFont="1" applyFill="1" applyBorder="1" applyAlignment="1">
      <alignment horizontal="center" vertical="center" wrapText="1"/>
    </xf>
    <xf numFmtId="0" fontId="9" fillId="10" borderId="29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11" fillId="0" borderId="16" xfId="2" applyFont="1" applyBorder="1" applyAlignment="1">
      <alignment horizontal="justify" vertical="center" wrapText="1"/>
    </xf>
    <xf numFmtId="0" fontId="9" fillId="0" borderId="16" xfId="2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9" fontId="2" fillId="0" borderId="16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0" borderId="16" xfId="2" applyFont="1" applyBorder="1" applyAlignment="1">
      <alignment wrapText="1"/>
    </xf>
    <xf numFmtId="0" fontId="2" fillId="0" borderId="19" xfId="2" applyFont="1" applyBorder="1" applyAlignment="1">
      <alignment wrapText="1"/>
    </xf>
    <xf numFmtId="0" fontId="11" fillId="0" borderId="13" xfId="2" applyFont="1" applyBorder="1" applyAlignment="1">
      <alignment horizontal="justify" vertical="center" wrapText="1"/>
    </xf>
    <xf numFmtId="0" fontId="9" fillId="0" borderId="13" xfId="2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9" fontId="2" fillId="0" borderId="24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2" fillId="0" borderId="13" xfId="2" applyFont="1" applyBorder="1" applyAlignment="1">
      <alignment wrapText="1"/>
    </xf>
    <xf numFmtId="0" fontId="8" fillId="10" borderId="16" xfId="2" applyFont="1" applyFill="1" applyBorder="1" applyAlignment="1">
      <alignment vertical="center" wrapText="1"/>
    </xf>
    <xf numFmtId="9" fontId="9" fillId="10" borderId="16" xfId="0" applyNumberFormat="1" applyFont="1" applyFill="1" applyBorder="1" applyAlignment="1">
      <alignment horizontal="center" vertical="center" wrapText="1"/>
    </xf>
    <xf numFmtId="9" fontId="9" fillId="10" borderId="16" xfId="1" applyFont="1" applyFill="1" applyBorder="1" applyAlignment="1">
      <alignment horizontal="center" vertical="center" wrapText="1"/>
    </xf>
    <xf numFmtId="9" fontId="9" fillId="2" borderId="16" xfId="1" applyFont="1" applyFill="1" applyBorder="1" applyAlignment="1">
      <alignment horizontal="center" vertical="center" wrapText="1"/>
    </xf>
    <xf numFmtId="9" fontId="9" fillId="2" borderId="16" xfId="0" applyNumberFormat="1" applyFont="1" applyFill="1" applyBorder="1" applyAlignment="1">
      <alignment horizontal="center" vertical="center" wrapText="1"/>
    </xf>
    <xf numFmtId="9" fontId="9" fillId="8" borderId="16" xfId="1" applyFont="1" applyFill="1" applyBorder="1" applyAlignment="1">
      <alignment horizontal="center" vertical="center" wrapText="1"/>
    </xf>
    <xf numFmtId="9" fontId="9" fillId="10" borderId="19" xfId="0" applyNumberFormat="1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vertical="center" wrapText="1"/>
    </xf>
    <xf numFmtId="9" fontId="9" fillId="10" borderId="1" xfId="0" applyNumberFormat="1" applyFont="1" applyFill="1" applyBorder="1" applyAlignment="1">
      <alignment horizontal="center" vertical="center" wrapText="1"/>
    </xf>
    <xf numFmtId="0" fontId="9" fillId="10" borderId="1" xfId="1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9" fontId="9" fillId="10" borderId="21" xfId="0" applyNumberFormat="1" applyFont="1" applyFill="1" applyBorder="1" applyAlignment="1">
      <alignment horizontal="center" vertical="center" wrapText="1"/>
    </xf>
    <xf numFmtId="9" fontId="9" fillId="8" borderId="1" xfId="0" applyNumberFormat="1" applyFont="1" applyFill="1" applyBorder="1" applyAlignment="1">
      <alignment horizontal="center" vertical="center" wrapText="1"/>
    </xf>
    <xf numFmtId="0" fontId="11" fillId="10" borderId="24" xfId="2" applyFont="1" applyFill="1" applyBorder="1" applyAlignment="1">
      <alignment vertical="center" wrapText="1"/>
    </xf>
    <xf numFmtId="0" fontId="11" fillId="10" borderId="24" xfId="2" applyFont="1" applyFill="1" applyBorder="1" applyAlignment="1">
      <alignment horizontal="center" vertical="center" wrapText="1"/>
    </xf>
    <xf numFmtId="0" fontId="8" fillId="10" borderId="24" xfId="2" applyFont="1" applyFill="1" applyBorder="1" applyAlignment="1">
      <alignment vertical="center" wrapText="1"/>
    </xf>
    <xf numFmtId="0" fontId="9" fillId="10" borderId="24" xfId="0" applyFont="1" applyFill="1" applyBorder="1" applyAlignment="1">
      <alignment horizontal="center" vertical="center" wrapText="1"/>
    </xf>
    <xf numFmtId="9" fontId="9" fillId="10" borderId="24" xfId="0" applyNumberFormat="1" applyFont="1" applyFill="1" applyBorder="1" applyAlignment="1">
      <alignment horizontal="center" vertical="center" wrapText="1"/>
    </xf>
    <xf numFmtId="14" fontId="11" fillId="10" borderId="24" xfId="2" applyNumberFormat="1" applyFont="1" applyFill="1" applyBorder="1" applyAlignment="1">
      <alignment horizontal="center" vertical="center" wrapText="1"/>
    </xf>
    <xf numFmtId="9" fontId="9" fillId="10" borderId="24" xfId="1" applyFont="1" applyFill="1" applyBorder="1" applyAlignment="1">
      <alignment horizontal="center" vertical="center" wrapText="1"/>
    </xf>
    <xf numFmtId="9" fontId="9" fillId="2" borderId="24" xfId="1" applyFont="1" applyFill="1" applyBorder="1" applyAlignment="1">
      <alignment horizontal="center" vertical="center" wrapText="1"/>
    </xf>
    <xf numFmtId="9" fontId="11" fillId="10" borderId="24" xfId="1" applyFont="1" applyFill="1" applyBorder="1" applyAlignment="1">
      <alignment horizontal="center" vertical="center" wrapText="1"/>
    </xf>
    <xf numFmtId="9" fontId="9" fillId="8" borderId="24" xfId="1" applyFont="1" applyFill="1" applyBorder="1" applyAlignment="1">
      <alignment horizontal="center" vertical="center" wrapText="1"/>
    </xf>
    <xf numFmtId="9" fontId="9" fillId="2" borderId="24" xfId="0" applyNumberFormat="1" applyFont="1" applyFill="1" applyBorder="1" applyAlignment="1">
      <alignment horizontal="center" vertical="center" wrapText="1"/>
    </xf>
    <xf numFmtId="9" fontId="9" fillId="10" borderId="28" xfId="0" applyNumberFormat="1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vertical="top" wrapText="1"/>
    </xf>
    <xf numFmtId="0" fontId="17" fillId="2" borderId="22" xfId="0" applyFont="1" applyFill="1" applyBorder="1" applyAlignment="1">
      <alignment vertical="top" wrapText="1"/>
    </xf>
    <xf numFmtId="9" fontId="17" fillId="3" borderId="22" xfId="1" applyFont="1" applyFill="1" applyBorder="1" applyAlignment="1">
      <alignment vertical="top" wrapText="1"/>
    </xf>
    <xf numFmtId="9" fontId="11" fillId="3" borderId="22" xfId="2" applyNumberFormat="1" applyFont="1" applyFill="1" applyBorder="1" applyAlignment="1">
      <alignment horizontal="center" vertical="center" wrapText="1"/>
    </xf>
    <xf numFmtId="9" fontId="17" fillId="3" borderId="22" xfId="0" applyNumberFormat="1" applyFont="1" applyFill="1" applyBorder="1" applyAlignment="1">
      <alignment vertical="top" wrapText="1"/>
    </xf>
    <xf numFmtId="9" fontId="11" fillId="3" borderId="22" xfId="1" applyFont="1" applyFill="1" applyBorder="1" applyAlignment="1">
      <alignment horizontal="center" vertical="center" wrapText="1"/>
    </xf>
    <xf numFmtId="0" fontId="6" fillId="0" borderId="22" xfId="0" applyFont="1" applyBorder="1"/>
    <xf numFmtId="0" fontId="6" fillId="0" borderId="0" xfId="0" applyFont="1"/>
    <xf numFmtId="0" fontId="17" fillId="0" borderId="0" xfId="0" applyFont="1"/>
    <xf numFmtId="0" fontId="7" fillId="0" borderId="0" xfId="0" applyFont="1"/>
    <xf numFmtId="0" fontId="6" fillId="0" borderId="1" xfId="0" applyFont="1" applyBorder="1"/>
    <xf numFmtId="0" fontId="18" fillId="0" borderId="0" xfId="0" applyFont="1"/>
    <xf numFmtId="0" fontId="2" fillId="0" borderId="0" xfId="2" applyFont="1" applyAlignment="1">
      <alignment wrapText="1"/>
    </xf>
    <xf numFmtId="0" fontId="2" fillId="2" borderId="0" xfId="2" applyFont="1" applyFill="1" applyAlignment="1">
      <alignment wrapText="1"/>
    </xf>
    <xf numFmtId="9" fontId="2" fillId="0" borderId="0" xfId="2" applyNumberFormat="1" applyFont="1" applyAlignment="1">
      <alignment wrapText="1"/>
    </xf>
    <xf numFmtId="0" fontId="17" fillId="1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9" fontId="11" fillId="10" borderId="18" xfId="2" applyNumberFormat="1" applyFont="1" applyFill="1" applyBorder="1" applyAlignment="1">
      <alignment horizontal="center" vertical="center" wrapText="1"/>
    </xf>
    <xf numFmtId="9" fontId="11" fillId="0" borderId="18" xfId="2" applyNumberFormat="1" applyFont="1" applyBorder="1" applyAlignment="1">
      <alignment horizontal="center" vertical="center" wrapText="1"/>
    </xf>
    <xf numFmtId="0" fontId="9" fillId="10" borderId="15" xfId="2" applyFont="1" applyFill="1" applyBorder="1" applyAlignment="1">
      <alignment horizontal="center" vertical="center" wrapText="1"/>
    </xf>
    <xf numFmtId="0" fontId="0" fillId="10" borderId="20" xfId="0" applyFill="1" applyBorder="1" applyAlignment="1">
      <alignment vertical="center" wrapText="1"/>
    </xf>
    <xf numFmtId="0" fontId="0" fillId="10" borderId="27" xfId="0" applyFill="1" applyBorder="1" applyAlignment="1">
      <alignment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5" borderId="10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8" fillId="6" borderId="10" xfId="2" applyFont="1" applyFill="1" applyBorder="1" applyAlignment="1">
      <alignment horizontal="center" vertical="center" wrapText="1"/>
    </xf>
    <xf numFmtId="0" fontId="8" fillId="6" borderId="11" xfId="2" applyFont="1" applyFill="1" applyBorder="1" applyAlignment="1">
      <alignment horizontal="center" vertical="center" wrapText="1"/>
    </xf>
    <xf numFmtId="0" fontId="8" fillId="6" borderId="12" xfId="2" applyFont="1" applyFill="1" applyBorder="1" applyAlignment="1">
      <alignment horizontal="center" vertical="center" wrapText="1"/>
    </xf>
    <xf numFmtId="0" fontId="8" fillId="7" borderId="10" xfId="2" applyFont="1" applyFill="1" applyBorder="1" applyAlignment="1">
      <alignment horizontal="center" vertical="center" wrapText="1"/>
    </xf>
    <xf numFmtId="0" fontId="8" fillId="7" borderId="11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8" borderId="10" xfId="2" applyFont="1" applyFill="1" applyBorder="1" applyAlignment="1">
      <alignment horizontal="center" vertical="center" wrapText="1"/>
    </xf>
    <xf numFmtId="0" fontId="8" fillId="8" borderId="11" xfId="2" applyFont="1" applyFill="1" applyBorder="1" applyAlignment="1">
      <alignment horizontal="center" vertical="center" wrapText="1"/>
    </xf>
    <xf numFmtId="0" fontId="8" fillId="8" borderId="12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2" fillId="0" borderId="1" xfId="2" applyNumberFormat="1" applyFont="1" applyBorder="1" applyAlignment="1">
      <alignment horizontal="center"/>
    </xf>
    <xf numFmtId="4" fontId="3" fillId="0" borderId="2" xfId="2" applyNumberFormat="1" applyFont="1" applyBorder="1" applyAlignment="1">
      <alignment vertical="center" wrapText="1"/>
    </xf>
    <xf numFmtId="4" fontId="3" fillId="0" borderId="3" xfId="2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3" fillId="0" borderId="5" xfId="2" applyNumberFormat="1" applyFont="1" applyBorder="1" applyAlignment="1">
      <alignment vertical="center" wrapText="1"/>
    </xf>
    <xf numFmtId="4" fontId="3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4" fontId="3" fillId="0" borderId="7" xfId="2" applyNumberFormat="1" applyFont="1" applyBorder="1" applyAlignment="1">
      <alignment vertical="center" wrapText="1"/>
    </xf>
    <xf numFmtId="4" fontId="3" fillId="0" borderId="8" xfId="2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4" fillId="0" borderId="1" xfId="2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3" borderId="0" xfId="2" applyFont="1" applyFill="1" applyAlignment="1">
      <alignment vertical="center" wrapText="1"/>
    </xf>
  </cellXfs>
  <cellStyles count="5">
    <cellStyle name="Millares 2 2" xfId="3"/>
    <cellStyle name="Normal" xfId="0" builtinId="0"/>
    <cellStyle name="Normal 2 2" xfId="2"/>
    <cellStyle name="Normal 2 2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236177</xdr:colOff>
      <xdr:row>0</xdr:row>
      <xdr:rowOff>87564</xdr:rowOff>
    </xdr:from>
    <xdr:to>
      <xdr:col>3</xdr:col>
      <xdr:colOff>1454512</xdr:colOff>
      <xdr:row>2</xdr:row>
      <xdr:rowOff>207368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82B0C69-F5EA-46CC-ABF2-BAE1A226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877" y="87564"/>
          <a:ext cx="5018810" cy="615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236177</xdr:colOff>
      <xdr:row>0</xdr:row>
      <xdr:rowOff>87564</xdr:rowOff>
    </xdr:from>
    <xdr:to>
      <xdr:col>3</xdr:col>
      <xdr:colOff>1454512</xdr:colOff>
      <xdr:row>2</xdr:row>
      <xdr:rowOff>207368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1E33832-3583-46B6-BCC5-E0D1C731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877" y="87564"/>
          <a:ext cx="5018810" cy="615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236177</xdr:colOff>
      <xdr:row>0</xdr:row>
      <xdr:rowOff>87564</xdr:rowOff>
    </xdr:from>
    <xdr:to>
      <xdr:col>3</xdr:col>
      <xdr:colOff>1454512</xdr:colOff>
      <xdr:row>2</xdr:row>
      <xdr:rowOff>207368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FB8C332-9FAA-4E97-9C74-DC6C4AD1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877" y="87564"/>
          <a:ext cx="5018810" cy="615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0"/>
  <sheetViews>
    <sheetView tabSelected="1" topLeftCell="AW1" workbookViewId="0">
      <selection activeCell="AW4" sqref="AW4"/>
    </sheetView>
  </sheetViews>
  <sheetFormatPr baseColWidth="10" defaultColWidth="11.42578125" defaultRowHeight="12.75" x14ac:dyDescent="0.2"/>
  <cols>
    <col min="1" max="1" width="4" style="55" customWidth="1"/>
    <col min="2" max="2" width="28.42578125" style="55" bestFit="1" customWidth="1"/>
    <col min="3" max="3" width="27.28515625" style="55" bestFit="1" customWidth="1"/>
    <col min="4" max="4" width="28" style="55" bestFit="1" customWidth="1"/>
    <col min="5" max="5" width="28.7109375" style="55" bestFit="1" customWidth="1"/>
    <col min="6" max="6" width="27.5703125" style="55" bestFit="1" customWidth="1"/>
    <col min="7" max="7" width="28" style="55" bestFit="1" customWidth="1"/>
    <col min="8" max="8" width="28.7109375" style="55" bestFit="1" customWidth="1"/>
    <col min="9" max="9" width="29.28515625" style="55" bestFit="1" customWidth="1"/>
    <col min="10" max="10" width="26.85546875" style="55" bestFit="1" customWidth="1"/>
    <col min="11" max="11" width="28.42578125" style="55" bestFit="1" customWidth="1"/>
    <col min="12" max="12" width="31.5703125" style="340" bestFit="1" customWidth="1"/>
    <col min="13" max="13" width="10.140625" style="340" bestFit="1" customWidth="1"/>
    <col min="14" max="14" width="10" style="340" bestFit="1" customWidth="1"/>
    <col min="15" max="15" width="14.28515625" style="340" bestFit="1" customWidth="1"/>
    <col min="16" max="16" width="19.7109375" style="340" bestFit="1" customWidth="1"/>
    <col min="17" max="17" width="16.42578125" style="340" bestFit="1" customWidth="1"/>
    <col min="18" max="18" width="13" style="340" bestFit="1" customWidth="1"/>
    <col min="19" max="19" width="11.5703125" style="340" bestFit="1" customWidth="1"/>
    <col min="20" max="20" width="11.7109375" style="340" bestFit="1" customWidth="1"/>
    <col min="21" max="21" width="8.7109375" style="340" bestFit="1" customWidth="1"/>
    <col min="22" max="22" width="6.42578125" style="340" bestFit="1" customWidth="1"/>
    <col min="23" max="23" width="5.140625" style="341" bestFit="1" customWidth="1"/>
    <col min="24" max="24" width="6.28515625" style="340" bestFit="1" customWidth="1"/>
    <col min="25" max="25" width="5.140625" style="340" bestFit="1" customWidth="1"/>
    <col min="26" max="26" width="6.42578125" style="340" bestFit="1" customWidth="1"/>
    <col min="27" max="27" width="5.28515625" style="341" bestFit="1" customWidth="1"/>
    <col min="28" max="28" width="6.28515625" style="340" bestFit="1" customWidth="1"/>
    <col min="29" max="29" width="5.140625" style="340" bestFit="1" customWidth="1"/>
    <col min="30" max="30" width="6.42578125" style="340" bestFit="1" customWidth="1"/>
    <col min="31" max="31" width="5.140625" style="341" bestFit="1" customWidth="1"/>
    <col min="32" max="32" width="6.28515625" style="340" bestFit="1" customWidth="1"/>
    <col min="33" max="34" width="5.140625" style="340" bestFit="1" customWidth="1"/>
    <col min="35" max="35" width="5.140625" style="341" bestFit="1" customWidth="1"/>
    <col min="36" max="36" width="5.140625" style="340" bestFit="1" customWidth="1"/>
    <col min="37" max="37" width="6.28515625" style="340" bestFit="1" customWidth="1"/>
    <col min="38" max="38" width="24.28515625" style="340" bestFit="1" customWidth="1"/>
    <col min="39" max="39" width="15.42578125" style="340" bestFit="1" customWidth="1"/>
    <col min="40" max="40" width="16.85546875" style="340" bestFit="1" customWidth="1"/>
    <col min="41" max="41" width="19.42578125" style="340" bestFit="1" customWidth="1"/>
    <col min="42" max="42" width="18.7109375" style="340" bestFit="1" customWidth="1"/>
    <col min="43" max="43" width="16.85546875" style="340" bestFit="1" customWidth="1"/>
    <col min="44" max="44" width="16.140625" style="340" bestFit="1" customWidth="1"/>
    <col min="45" max="45" width="17.140625" style="340" bestFit="1" customWidth="1"/>
    <col min="46" max="46" width="15.42578125" style="340" bestFit="1" customWidth="1"/>
    <col min="47" max="47" width="20" style="340" bestFit="1" customWidth="1"/>
    <col min="48" max="48" width="17.85546875" style="340" bestFit="1" customWidth="1"/>
    <col min="49" max="49" width="19" style="340" bestFit="1" customWidth="1"/>
    <col min="50" max="50" width="23.140625" style="340" bestFit="1" customWidth="1"/>
    <col min="51" max="51" width="16.7109375" style="340" bestFit="1" customWidth="1"/>
    <col min="52" max="52" width="18.5703125" style="340" bestFit="1" customWidth="1"/>
    <col min="53" max="53" width="34.140625" style="55" bestFit="1" customWidth="1"/>
    <col min="54" max="54" width="35.28515625" style="55" bestFit="1" customWidth="1"/>
    <col min="55" max="55" width="44.85546875" style="55" bestFit="1" customWidth="1"/>
    <col min="56" max="73" width="11.42578125" style="55"/>
    <col min="74" max="74" width="9.7109375" style="55" bestFit="1" customWidth="1"/>
    <col min="75" max="16384" width="11.42578125" style="55"/>
  </cols>
  <sheetData>
    <row r="1" spans="2:74" s="1" customFormat="1" ht="15" x14ac:dyDescent="0.2"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2" t="s">
        <v>0</v>
      </c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4"/>
      <c r="AO1" s="374"/>
      <c r="AP1" s="374"/>
      <c r="AQ1" s="374"/>
      <c r="AR1" s="374"/>
      <c r="AS1" s="374"/>
      <c r="AT1" s="374"/>
      <c r="AU1" s="374"/>
      <c r="AV1" s="375"/>
      <c r="AW1" s="384" t="s">
        <v>1</v>
      </c>
      <c r="AX1" s="385"/>
      <c r="AY1" s="385"/>
      <c r="AZ1" s="385"/>
    </row>
    <row r="2" spans="2:74" s="1" customFormat="1" ht="15" x14ac:dyDescent="0.2"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6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8"/>
      <c r="AO2" s="378"/>
      <c r="AP2" s="378"/>
      <c r="AQ2" s="378"/>
      <c r="AR2" s="378"/>
      <c r="AS2" s="378"/>
      <c r="AT2" s="378"/>
      <c r="AU2" s="378"/>
      <c r="AV2" s="379"/>
      <c r="AW2" s="384" t="s">
        <v>2</v>
      </c>
      <c r="AX2" s="385"/>
      <c r="AY2" s="385"/>
      <c r="AZ2" s="385"/>
    </row>
    <row r="3" spans="2:74" s="1" customFormat="1" ht="15" x14ac:dyDescent="0.2"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80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2"/>
      <c r="AO3" s="382"/>
      <c r="AP3" s="382"/>
      <c r="AQ3" s="382"/>
      <c r="AR3" s="382"/>
      <c r="AS3" s="382"/>
      <c r="AT3" s="382"/>
      <c r="AU3" s="382"/>
      <c r="AV3" s="383"/>
      <c r="AW3" s="384" t="s">
        <v>3</v>
      </c>
      <c r="AX3" s="385"/>
      <c r="AY3" s="385"/>
      <c r="AZ3" s="385"/>
    </row>
    <row r="4" spans="2:74" s="1" customFormat="1" ht="26.25" x14ac:dyDescent="0.2">
      <c r="B4" s="2"/>
      <c r="C4" s="3"/>
      <c r="D4" s="2"/>
      <c r="E4" s="2"/>
      <c r="F4" s="2"/>
      <c r="G4" s="2"/>
      <c r="H4" s="2"/>
      <c r="I4" s="2"/>
      <c r="J4" s="2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4"/>
      <c r="Y4" s="4"/>
      <c r="Z4" s="4"/>
      <c r="AA4" s="5"/>
      <c r="AB4" s="4"/>
      <c r="AC4" s="4"/>
      <c r="AD4" s="4"/>
      <c r="AE4" s="5"/>
      <c r="AF4" s="4"/>
      <c r="AG4" s="4"/>
      <c r="AH4" s="4"/>
      <c r="AI4" s="5"/>
      <c r="AJ4" s="4"/>
      <c r="AK4" s="4"/>
      <c r="AL4" s="4"/>
      <c r="AM4" s="4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2:74" s="9" customFormat="1" ht="26.25" x14ac:dyDescent="0.25">
      <c r="B5" s="386" t="s">
        <v>4</v>
      </c>
      <c r="C5" s="378"/>
      <c r="D5" s="369"/>
      <c r="E5" s="370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</row>
    <row r="6" spans="2:74" s="9" customFormat="1" ht="26.25" x14ac:dyDescent="0.25">
      <c r="B6" s="7" t="s">
        <v>5</v>
      </c>
      <c r="C6" s="369" t="s">
        <v>6</v>
      </c>
      <c r="D6" s="370"/>
      <c r="E6" s="10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</row>
    <row r="7" spans="2:74" s="12" customForma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V7" s="13"/>
    </row>
    <row r="8" spans="2:74" s="12" customFormat="1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V8" s="13"/>
    </row>
    <row r="9" spans="2:74" s="14" customFormat="1" x14ac:dyDescent="0.2">
      <c r="B9" s="354" t="s">
        <v>7</v>
      </c>
      <c r="C9" s="354" t="s">
        <v>8</v>
      </c>
      <c r="D9" s="354" t="s">
        <v>9</v>
      </c>
      <c r="E9" s="354" t="s">
        <v>10</v>
      </c>
      <c r="F9" s="354" t="s">
        <v>11</v>
      </c>
      <c r="G9" s="354" t="s">
        <v>12</v>
      </c>
      <c r="H9" s="354" t="s">
        <v>13</v>
      </c>
      <c r="I9" s="354" t="s">
        <v>14</v>
      </c>
      <c r="J9" s="354" t="s">
        <v>15</v>
      </c>
      <c r="K9" s="367"/>
      <c r="L9" s="367"/>
      <c r="M9" s="367"/>
      <c r="N9" s="367"/>
      <c r="O9" s="367"/>
      <c r="P9" s="367"/>
      <c r="Q9" s="354" t="s">
        <v>16</v>
      </c>
      <c r="R9" s="354" t="s">
        <v>17</v>
      </c>
      <c r="S9" s="354" t="s">
        <v>18</v>
      </c>
      <c r="T9" s="354"/>
      <c r="U9" s="354"/>
      <c r="V9" s="355" t="s">
        <v>19</v>
      </c>
      <c r="W9" s="356"/>
      <c r="X9" s="356"/>
      <c r="Y9" s="357"/>
      <c r="Z9" s="358" t="s">
        <v>20</v>
      </c>
      <c r="AA9" s="359"/>
      <c r="AB9" s="359"/>
      <c r="AC9" s="360"/>
      <c r="AD9" s="361" t="s">
        <v>21</v>
      </c>
      <c r="AE9" s="362"/>
      <c r="AF9" s="362"/>
      <c r="AG9" s="363"/>
      <c r="AH9" s="364" t="s">
        <v>22</v>
      </c>
      <c r="AI9" s="365"/>
      <c r="AJ9" s="365"/>
      <c r="AK9" s="366"/>
      <c r="AL9" s="350" t="s">
        <v>23</v>
      </c>
      <c r="AM9" s="350" t="s">
        <v>24</v>
      </c>
      <c r="AN9" s="352" t="s">
        <v>25</v>
      </c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 t="s">
        <v>26</v>
      </c>
      <c r="BA9" s="352" t="s">
        <v>27</v>
      </c>
      <c r="BB9" s="352" t="s">
        <v>28</v>
      </c>
      <c r="BC9" s="352" t="s">
        <v>29</v>
      </c>
    </row>
    <row r="10" spans="2:74" s="18" customFormat="1" ht="77.25" thickBot="1" x14ac:dyDescent="0.3">
      <c r="B10" s="350"/>
      <c r="C10" s="350"/>
      <c r="D10" s="350"/>
      <c r="E10" s="350"/>
      <c r="F10" s="350"/>
      <c r="G10" s="350"/>
      <c r="H10" s="350"/>
      <c r="I10" s="350"/>
      <c r="J10" s="15" t="s">
        <v>30</v>
      </c>
      <c r="K10" s="15" t="s">
        <v>31</v>
      </c>
      <c r="L10" s="15" t="s">
        <v>32</v>
      </c>
      <c r="M10" s="15" t="s">
        <v>33</v>
      </c>
      <c r="N10" s="15" t="s">
        <v>34</v>
      </c>
      <c r="O10" s="15" t="s">
        <v>35</v>
      </c>
      <c r="P10" s="15" t="s">
        <v>36</v>
      </c>
      <c r="Q10" s="350"/>
      <c r="R10" s="368"/>
      <c r="S10" s="15" t="s">
        <v>37</v>
      </c>
      <c r="T10" s="15" t="s">
        <v>38</v>
      </c>
      <c r="U10" s="15" t="s">
        <v>39</v>
      </c>
      <c r="V10" s="16" t="s">
        <v>40</v>
      </c>
      <c r="W10" s="16" t="s">
        <v>41</v>
      </c>
      <c r="X10" s="16" t="s">
        <v>42</v>
      </c>
      <c r="Y10" s="16" t="s">
        <v>43</v>
      </c>
      <c r="Z10" s="16" t="s">
        <v>40</v>
      </c>
      <c r="AA10" s="16" t="s">
        <v>41</v>
      </c>
      <c r="AB10" s="16" t="s">
        <v>42</v>
      </c>
      <c r="AC10" s="16" t="s">
        <v>44</v>
      </c>
      <c r="AD10" s="16" t="s">
        <v>40</v>
      </c>
      <c r="AE10" s="16" t="s">
        <v>41</v>
      </c>
      <c r="AF10" s="16" t="s">
        <v>42</v>
      </c>
      <c r="AG10" s="16" t="s">
        <v>44</v>
      </c>
      <c r="AH10" s="16" t="s">
        <v>40</v>
      </c>
      <c r="AI10" s="16" t="s">
        <v>41</v>
      </c>
      <c r="AJ10" s="16" t="s">
        <v>42</v>
      </c>
      <c r="AK10" s="16" t="s">
        <v>44</v>
      </c>
      <c r="AL10" s="351"/>
      <c r="AM10" s="351"/>
      <c r="AN10" s="17" t="s">
        <v>45</v>
      </c>
      <c r="AO10" s="17" t="s">
        <v>46</v>
      </c>
      <c r="AP10" s="17" t="s">
        <v>47</v>
      </c>
      <c r="AQ10" s="17" t="s">
        <v>48</v>
      </c>
      <c r="AR10" s="17" t="s">
        <v>49</v>
      </c>
      <c r="AS10" s="17" t="s">
        <v>50</v>
      </c>
      <c r="AT10" s="17" t="s">
        <v>51</v>
      </c>
      <c r="AU10" s="17" t="s">
        <v>52</v>
      </c>
      <c r="AV10" s="17" t="s">
        <v>53</v>
      </c>
      <c r="AW10" s="17" t="s">
        <v>54</v>
      </c>
      <c r="AX10" s="17" t="s">
        <v>55</v>
      </c>
      <c r="AY10" s="17" t="s">
        <v>56</v>
      </c>
      <c r="AZ10" s="353"/>
      <c r="BA10" s="353"/>
      <c r="BB10" s="353"/>
      <c r="BC10" s="353"/>
      <c r="BV10" s="18" t="s">
        <v>57</v>
      </c>
    </row>
    <row r="11" spans="2:74" s="18" customFormat="1" ht="90" thickBot="1" x14ac:dyDescent="0.3">
      <c r="B11" s="19" t="s">
        <v>58</v>
      </c>
      <c r="C11" s="20" t="s">
        <v>59</v>
      </c>
      <c r="D11" s="21" t="s">
        <v>60</v>
      </c>
      <c r="E11" s="21" t="s">
        <v>61</v>
      </c>
      <c r="F11" s="22" t="s">
        <v>62</v>
      </c>
      <c r="G11" s="23" t="s">
        <v>63</v>
      </c>
      <c r="H11" s="23" t="s">
        <v>64</v>
      </c>
      <c r="I11" s="20" t="s">
        <v>65</v>
      </c>
      <c r="J11" s="20" t="s">
        <v>66</v>
      </c>
      <c r="K11" s="20" t="s">
        <v>67</v>
      </c>
      <c r="L11" s="24" t="s">
        <v>68</v>
      </c>
      <c r="M11" s="20" t="s">
        <v>69</v>
      </c>
      <c r="N11" s="20" t="s">
        <v>57</v>
      </c>
      <c r="O11" s="20" t="s">
        <v>70</v>
      </c>
      <c r="P11" s="20" t="s">
        <v>71</v>
      </c>
      <c r="Q11" s="20" t="s">
        <v>72</v>
      </c>
      <c r="R11" s="25">
        <v>0.2</v>
      </c>
      <c r="S11" s="20" t="s">
        <v>73</v>
      </c>
      <c r="T11" s="26">
        <v>43466</v>
      </c>
      <c r="U11" s="26">
        <v>43830</v>
      </c>
      <c r="V11" s="20">
        <v>205</v>
      </c>
      <c r="W11" s="27">
        <v>581</v>
      </c>
      <c r="X11" s="28">
        <f>IF(W11=0,"N/A",V11/W11)</f>
        <v>0.35283993115318418</v>
      </c>
      <c r="Y11" s="25">
        <f>IF(X11="N/A","N/A",(X11*$R11))</f>
        <v>7.0567986230636842E-2</v>
      </c>
      <c r="Z11" s="20">
        <v>448</v>
      </c>
      <c r="AA11" s="27">
        <v>881</v>
      </c>
      <c r="AB11" s="28">
        <f>IF(AA11=0,"N/A",Z11/AA11)</f>
        <v>0.50851305334846764</v>
      </c>
      <c r="AC11" s="25">
        <f>IF(AB11="N/A","N/A",(AB11*$R11))</f>
        <v>0.10170261066969354</v>
      </c>
      <c r="AD11" s="20">
        <v>638</v>
      </c>
      <c r="AE11" s="27">
        <v>881</v>
      </c>
      <c r="AF11" s="28">
        <f>IF(AE11=0,"N/A",AD11/AE11)</f>
        <v>0.72417707150964816</v>
      </c>
      <c r="AG11" s="29">
        <f>IF(AF11="N/A","N/A",(AF11*$R11))</f>
        <v>0.14483541430192964</v>
      </c>
      <c r="AH11" s="30">
        <v>756</v>
      </c>
      <c r="AI11" s="31">
        <v>781</v>
      </c>
      <c r="AJ11" s="32">
        <f>IF(AI11=0,"N/A",AH11/AI11)</f>
        <v>0.96798975672215104</v>
      </c>
      <c r="AK11" s="29">
        <f>IF(AJ11="N/A","N/A",(AJ11*$R11))</f>
        <v>0.19359795134443022</v>
      </c>
      <c r="AL11" s="25">
        <f>(AVERAGE(Y11,AC11,AG11,AK11))</f>
        <v>0.12767599063667256</v>
      </c>
      <c r="AM11" s="346">
        <v>0.88</v>
      </c>
      <c r="AN11" s="33" t="s">
        <v>74</v>
      </c>
      <c r="AO11" s="34"/>
      <c r="AP11" s="34"/>
      <c r="AQ11" s="34"/>
      <c r="AR11" s="34"/>
      <c r="AS11" s="34"/>
      <c r="AT11" s="34"/>
      <c r="AU11" s="34"/>
      <c r="AV11" s="34" t="s">
        <v>74</v>
      </c>
      <c r="AW11" s="34"/>
      <c r="AX11" s="34" t="s">
        <v>74</v>
      </c>
      <c r="AY11" s="34"/>
      <c r="AZ11" s="34" t="s">
        <v>75</v>
      </c>
      <c r="BA11" s="35"/>
      <c r="BB11" s="36" t="s">
        <v>76</v>
      </c>
      <c r="BC11" s="37"/>
    </row>
    <row r="12" spans="2:74" ht="77.25" thickBot="1" x14ac:dyDescent="0.25">
      <c r="B12" s="38" t="s">
        <v>58</v>
      </c>
      <c r="C12" s="39" t="s">
        <v>59</v>
      </c>
      <c r="D12" s="40" t="s">
        <v>60</v>
      </c>
      <c r="E12" s="40" t="s">
        <v>61</v>
      </c>
      <c r="F12" s="41" t="s">
        <v>62</v>
      </c>
      <c r="G12" s="42" t="s">
        <v>63</v>
      </c>
      <c r="H12" s="42" t="s">
        <v>64</v>
      </c>
      <c r="I12" s="43" t="s">
        <v>77</v>
      </c>
      <c r="J12" s="43" t="s">
        <v>78</v>
      </c>
      <c r="K12" s="43" t="s">
        <v>79</v>
      </c>
      <c r="L12" s="44" t="s">
        <v>80</v>
      </c>
      <c r="M12" s="43" t="s">
        <v>69</v>
      </c>
      <c r="N12" s="39" t="s">
        <v>57</v>
      </c>
      <c r="O12" s="43" t="s">
        <v>81</v>
      </c>
      <c r="P12" s="43" t="s">
        <v>81</v>
      </c>
      <c r="Q12" s="45">
        <v>1</v>
      </c>
      <c r="R12" s="45">
        <v>0.2</v>
      </c>
      <c r="S12" s="43" t="s">
        <v>73</v>
      </c>
      <c r="T12" s="46">
        <v>43556</v>
      </c>
      <c r="U12" s="46">
        <v>43830</v>
      </c>
      <c r="V12" s="47">
        <v>1</v>
      </c>
      <c r="W12" s="48">
        <v>1</v>
      </c>
      <c r="X12" s="49">
        <f t="shared" ref="X12:X56" si="0">IF(W12=0,"N/A",V12/W12)</f>
        <v>1</v>
      </c>
      <c r="Y12" s="45">
        <f t="shared" ref="Y12:Y56" si="1">IF(X12="N/A","N/A",(X12*$R12))</f>
        <v>0.2</v>
      </c>
      <c r="Z12" s="47">
        <v>1</v>
      </c>
      <c r="AA12" s="48">
        <v>1</v>
      </c>
      <c r="AB12" s="49">
        <f t="shared" ref="AB12:AB56" si="2">IF(AA12=0,"N/A",Z12/AA12)</f>
        <v>1</v>
      </c>
      <c r="AC12" s="45">
        <f t="shared" ref="AC12:AC56" si="3">IF(AB12="N/A","N/A",(AB12*$R12))</f>
        <v>0.2</v>
      </c>
      <c r="AD12" s="47">
        <v>1</v>
      </c>
      <c r="AE12" s="48">
        <v>1</v>
      </c>
      <c r="AF12" s="49">
        <f t="shared" ref="AF12:AF56" si="4">IF(AE12=0,"N/A",AD12/AE12)</f>
        <v>1</v>
      </c>
      <c r="AG12" s="45">
        <f t="shared" ref="AG12:AG56" si="5">IF(AF12="N/A","N/A",(AF12*$R12))</f>
        <v>0.2</v>
      </c>
      <c r="AH12" s="50">
        <v>1</v>
      </c>
      <c r="AI12" s="48">
        <v>1</v>
      </c>
      <c r="AJ12" s="49">
        <f t="shared" ref="AJ12:AJ56" si="6">IF(AI12=0,"N/A",AH12/AI12)</f>
        <v>1</v>
      </c>
      <c r="AK12" s="45">
        <f t="shared" ref="AK12:AK56" si="7">IF(AJ12="N/A","N/A",(AJ12*$R12))</f>
        <v>0.2</v>
      </c>
      <c r="AL12" s="45">
        <f t="shared" ref="AL12:AL56" si="8">(AVERAGE(Y12,AC12,AG12,AK12))</f>
        <v>0.2</v>
      </c>
      <c r="AM12" s="346"/>
      <c r="AN12" s="39" t="s">
        <v>74</v>
      </c>
      <c r="AO12" s="43"/>
      <c r="AP12" s="43"/>
      <c r="AQ12" s="43"/>
      <c r="AR12" s="43" t="s">
        <v>74</v>
      </c>
      <c r="AS12" s="43"/>
      <c r="AT12" s="43"/>
      <c r="AU12" s="43"/>
      <c r="AV12" s="43" t="s">
        <v>74</v>
      </c>
      <c r="AW12" s="51"/>
      <c r="AX12" s="51"/>
      <c r="AY12" s="43" t="s">
        <v>74</v>
      </c>
      <c r="AZ12" s="39" t="s">
        <v>75</v>
      </c>
      <c r="BA12" s="52"/>
      <c r="BB12" s="53" t="s">
        <v>82</v>
      </c>
      <c r="BC12" s="54"/>
      <c r="BV12" s="55" t="s">
        <v>83</v>
      </c>
    </row>
    <row r="13" spans="2:74" ht="77.25" thickBot="1" x14ac:dyDescent="0.25">
      <c r="B13" s="38" t="s">
        <v>58</v>
      </c>
      <c r="C13" s="39" t="s">
        <v>59</v>
      </c>
      <c r="D13" s="40" t="s">
        <v>60</v>
      </c>
      <c r="E13" s="40" t="s">
        <v>61</v>
      </c>
      <c r="F13" s="41" t="s">
        <v>62</v>
      </c>
      <c r="G13" s="42" t="s">
        <v>84</v>
      </c>
      <c r="H13" s="42" t="s">
        <v>85</v>
      </c>
      <c r="I13" s="43" t="s">
        <v>86</v>
      </c>
      <c r="J13" s="43" t="s">
        <v>87</v>
      </c>
      <c r="K13" s="43" t="s">
        <v>88</v>
      </c>
      <c r="L13" s="44" t="s">
        <v>89</v>
      </c>
      <c r="M13" s="43" t="s">
        <v>69</v>
      </c>
      <c r="N13" s="43" t="s">
        <v>57</v>
      </c>
      <c r="O13" s="43" t="s">
        <v>81</v>
      </c>
      <c r="P13" s="43" t="s">
        <v>81</v>
      </c>
      <c r="Q13" s="45">
        <v>1</v>
      </c>
      <c r="R13" s="45">
        <v>0.2</v>
      </c>
      <c r="S13" s="43" t="s">
        <v>73</v>
      </c>
      <c r="T13" s="46">
        <v>43466</v>
      </c>
      <c r="U13" s="46">
        <v>43830</v>
      </c>
      <c r="V13" s="47">
        <v>1</v>
      </c>
      <c r="W13" s="48">
        <v>1</v>
      </c>
      <c r="X13" s="49">
        <f t="shared" si="0"/>
        <v>1</v>
      </c>
      <c r="Y13" s="45">
        <f t="shared" si="1"/>
        <v>0.2</v>
      </c>
      <c r="Z13" s="47">
        <v>1</v>
      </c>
      <c r="AA13" s="48">
        <v>1</v>
      </c>
      <c r="AB13" s="49">
        <f t="shared" si="2"/>
        <v>1</v>
      </c>
      <c r="AC13" s="45">
        <f t="shared" si="3"/>
        <v>0.2</v>
      </c>
      <c r="AD13" s="47">
        <v>1</v>
      </c>
      <c r="AE13" s="48">
        <v>1</v>
      </c>
      <c r="AF13" s="49">
        <f t="shared" si="4"/>
        <v>1</v>
      </c>
      <c r="AG13" s="56">
        <f t="shared" si="5"/>
        <v>0.2</v>
      </c>
      <c r="AH13" s="57">
        <v>1</v>
      </c>
      <c r="AI13" s="58">
        <v>1</v>
      </c>
      <c r="AJ13" s="59">
        <f t="shared" si="6"/>
        <v>1</v>
      </c>
      <c r="AK13" s="56">
        <f t="shared" si="7"/>
        <v>0.2</v>
      </c>
      <c r="AL13" s="45">
        <f t="shared" si="8"/>
        <v>0.2</v>
      </c>
      <c r="AM13" s="346"/>
      <c r="AN13" s="60" t="s">
        <v>74</v>
      </c>
      <c r="AO13" s="43"/>
      <c r="AP13" s="43"/>
      <c r="AQ13" s="43"/>
      <c r="AR13" s="43" t="s">
        <v>74</v>
      </c>
      <c r="AS13" s="43"/>
      <c r="AT13" s="43"/>
      <c r="AU13" s="43"/>
      <c r="AV13" s="43" t="s">
        <v>74</v>
      </c>
      <c r="AW13" s="43"/>
      <c r="AX13" s="43"/>
      <c r="AY13" s="43" t="s">
        <v>74</v>
      </c>
      <c r="AZ13" s="39" t="s">
        <v>75</v>
      </c>
      <c r="BA13" s="61" t="s">
        <v>90</v>
      </c>
      <c r="BB13" s="53" t="s">
        <v>82</v>
      </c>
      <c r="BC13" s="62" t="s">
        <v>91</v>
      </c>
      <c r="BV13" s="55" t="s">
        <v>92</v>
      </c>
    </row>
    <row r="14" spans="2:74" ht="64.5" thickBot="1" x14ac:dyDescent="0.25">
      <c r="B14" s="38" t="s">
        <v>58</v>
      </c>
      <c r="C14" s="43" t="s">
        <v>59</v>
      </c>
      <c r="D14" s="40" t="s">
        <v>60</v>
      </c>
      <c r="E14" s="40" t="s">
        <v>61</v>
      </c>
      <c r="F14" s="41" t="s">
        <v>62</v>
      </c>
      <c r="G14" s="42" t="s">
        <v>63</v>
      </c>
      <c r="H14" s="42" t="s">
        <v>93</v>
      </c>
      <c r="I14" s="43" t="s">
        <v>94</v>
      </c>
      <c r="J14" s="43" t="s">
        <v>95</v>
      </c>
      <c r="K14" s="43" t="s">
        <v>96</v>
      </c>
      <c r="L14" s="63" t="s">
        <v>97</v>
      </c>
      <c r="M14" s="43" t="s">
        <v>69</v>
      </c>
      <c r="N14" s="43" t="s">
        <v>98</v>
      </c>
      <c r="O14" s="45">
        <v>0.19</v>
      </c>
      <c r="P14" s="43" t="s">
        <v>99</v>
      </c>
      <c r="Q14" s="45">
        <v>0.15</v>
      </c>
      <c r="R14" s="45">
        <v>0.2</v>
      </c>
      <c r="S14" s="43" t="s">
        <v>73</v>
      </c>
      <c r="T14" s="46">
        <v>43466</v>
      </c>
      <c r="U14" s="46">
        <v>43830</v>
      </c>
      <c r="V14" s="49">
        <v>0.18</v>
      </c>
      <c r="W14" s="48">
        <v>0.18</v>
      </c>
      <c r="X14" s="49">
        <f t="shared" si="0"/>
        <v>1</v>
      </c>
      <c r="Y14" s="45">
        <f t="shared" si="1"/>
        <v>0.2</v>
      </c>
      <c r="Z14" s="45">
        <f>100%-82%</f>
        <v>0.18000000000000005</v>
      </c>
      <c r="AA14" s="64">
        <v>0.17</v>
      </c>
      <c r="AB14" s="49">
        <f t="shared" si="2"/>
        <v>1.0588235294117649</v>
      </c>
      <c r="AC14" s="45">
        <f t="shared" si="3"/>
        <v>0.21176470588235299</v>
      </c>
      <c r="AD14" s="45">
        <f>100%-82%</f>
        <v>0.18000000000000005</v>
      </c>
      <c r="AE14" s="48">
        <v>0.16</v>
      </c>
      <c r="AF14" s="49">
        <f t="shared" si="4"/>
        <v>1.1250000000000002</v>
      </c>
      <c r="AG14" s="45">
        <f t="shared" si="5"/>
        <v>0.22500000000000006</v>
      </c>
      <c r="AH14" s="50">
        <v>0.15</v>
      </c>
      <c r="AI14" s="64">
        <v>0.15</v>
      </c>
      <c r="AJ14" s="49">
        <f t="shared" si="6"/>
        <v>1</v>
      </c>
      <c r="AK14" s="45">
        <f t="shared" si="7"/>
        <v>0.2</v>
      </c>
      <c r="AL14" s="45">
        <v>0.19</v>
      </c>
      <c r="AM14" s="346">
        <v>1</v>
      </c>
      <c r="AN14" s="39"/>
      <c r="AO14" s="39"/>
      <c r="AP14" s="39"/>
      <c r="AQ14" s="39"/>
      <c r="AR14" s="39"/>
      <c r="AS14" s="39"/>
      <c r="AT14" s="39"/>
      <c r="AU14" s="39"/>
      <c r="AV14" s="39" t="s">
        <v>74</v>
      </c>
      <c r="AW14" s="39"/>
      <c r="AX14" s="39" t="s">
        <v>74</v>
      </c>
      <c r="AY14" s="39" t="s">
        <v>74</v>
      </c>
      <c r="AZ14" s="39" t="s">
        <v>75</v>
      </c>
      <c r="BA14" s="61" t="s">
        <v>90</v>
      </c>
      <c r="BB14" s="61"/>
      <c r="BC14" s="62" t="s">
        <v>100</v>
      </c>
    </row>
    <row r="15" spans="2:74" ht="64.5" thickBot="1" x14ac:dyDescent="0.25">
      <c r="B15" s="65" t="s">
        <v>58</v>
      </c>
      <c r="C15" s="66" t="s">
        <v>59</v>
      </c>
      <c r="D15" s="67" t="s">
        <v>60</v>
      </c>
      <c r="E15" s="67" t="s">
        <v>61</v>
      </c>
      <c r="F15" s="68" t="s">
        <v>62</v>
      </c>
      <c r="G15" s="69" t="s">
        <v>63</v>
      </c>
      <c r="H15" s="69" t="s">
        <v>93</v>
      </c>
      <c r="I15" s="70" t="s">
        <v>101</v>
      </c>
      <c r="J15" s="66" t="s">
        <v>102</v>
      </c>
      <c r="K15" s="70" t="s">
        <v>103</v>
      </c>
      <c r="L15" s="71" t="s">
        <v>104</v>
      </c>
      <c r="M15" s="66" t="s">
        <v>105</v>
      </c>
      <c r="N15" s="66" t="s">
        <v>98</v>
      </c>
      <c r="O15" s="66" t="s">
        <v>81</v>
      </c>
      <c r="P15" s="66" t="s">
        <v>81</v>
      </c>
      <c r="Q15" s="72">
        <v>0.95</v>
      </c>
      <c r="R15" s="72">
        <v>0.2</v>
      </c>
      <c r="S15" s="66" t="s">
        <v>73</v>
      </c>
      <c r="T15" s="73">
        <v>43466</v>
      </c>
      <c r="U15" s="73">
        <v>43830</v>
      </c>
      <c r="V15" s="74">
        <v>0.99680000000000002</v>
      </c>
      <c r="W15" s="75">
        <v>0.95</v>
      </c>
      <c r="X15" s="76">
        <f t="shared" si="0"/>
        <v>1.0492631578947369</v>
      </c>
      <c r="Y15" s="72">
        <f t="shared" si="1"/>
        <v>0.2098526315789474</v>
      </c>
      <c r="Z15" s="74">
        <v>0.99170000000000003</v>
      </c>
      <c r="AA15" s="75">
        <v>0.95</v>
      </c>
      <c r="AB15" s="76">
        <f t="shared" si="2"/>
        <v>1.0438947368421054</v>
      </c>
      <c r="AC15" s="72">
        <f t="shared" si="3"/>
        <v>0.20877894736842109</v>
      </c>
      <c r="AD15" s="77">
        <v>0.99680000000000002</v>
      </c>
      <c r="AE15" s="75">
        <v>0.95</v>
      </c>
      <c r="AF15" s="76">
        <f t="shared" si="4"/>
        <v>1.0492631578947369</v>
      </c>
      <c r="AG15" s="72">
        <f t="shared" si="5"/>
        <v>0.2098526315789474</v>
      </c>
      <c r="AH15" s="78">
        <v>0.99</v>
      </c>
      <c r="AI15" s="75">
        <v>0.95</v>
      </c>
      <c r="AJ15" s="76">
        <f t="shared" si="6"/>
        <v>1.0421052631578949</v>
      </c>
      <c r="AK15" s="72">
        <f t="shared" si="7"/>
        <v>0.20842105263157898</v>
      </c>
      <c r="AL15" s="79">
        <f t="shared" si="8"/>
        <v>0.2092263157894737</v>
      </c>
      <c r="AM15" s="346"/>
      <c r="AN15" s="70"/>
      <c r="AO15" s="70"/>
      <c r="AP15" s="70"/>
      <c r="AQ15" s="70"/>
      <c r="AR15" s="70"/>
      <c r="AS15" s="70"/>
      <c r="AT15" s="70"/>
      <c r="AU15" s="70"/>
      <c r="AV15" s="70" t="s">
        <v>74</v>
      </c>
      <c r="AW15" s="70"/>
      <c r="AX15" s="70" t="s">
        <v>74</v>
      </c>
      <c r="AY15" s="70" t="s">
        <v>74</v>
      </c>
      <c r="AZ15" s="70" t="s">
        <v>75</v>
      </c>
      <c r="BA15" s="80"/>
      <c r="BB15" s="80"/>
      <c r="BC15" s="81"/>
    </row>
    <row r="16" spans="2:74" ht="64.5" thickBot="1" x14ac:dyDescent="0.25">
      <c r="B16" s="82" t="s">
        <v>106</v>
      </c>
      <c r="C16" s="83" t="s">
        <v>107</v>
      </c>
      <c r="D16" s="83" t="s">
        <v>60</v>
      </c>
      <c r="E16" s="83" t="s">
        <v>61</v>
      </c>
      <c r="F16" s="84" t="s">
        <v>108</v>
      </c>
      <c r="G16" s="85" t="s">
        <v>63</v>
      </c>
      <c r="H16" s="85" t="s">
        <v>109</v>
      </c>
      <c r="I16" s="86" t="s">
        <v>110</v>
      </c>
      <c r="J16" s="86" t="s">
        <v>111</v>
      </c>
      <c r="K16" s="86" t="s">
        <v>112</v>
      </c>
      <c r="L16" s="86" t="s">
        <v>113</v>
      </c>
      <c r="M16" s="86" t="s">
        <v>69</v>
      </c>
      <c r="N16" s="86" t="s">
        <v>57</v>
      </c>
      <c r="O16" s="86" t="s">
        <v>70</v>
      </c>
      <c r="P16" s="86" t="s">
        <v>71</v>
      </c>
      <c r="Q16" s="86" t="s">
        <v>114</v>
      </c>
      <c r="R16" s="87">
        <v>0.7</v>
      </c>
      <c r="S16" s="86" t="s">
        <v>73</v>
      </c>
      <c r="T16" s="88">
        <v>43466</v>
      </c>
      <c r="U16" s="88">
        <v>43830</v>
      </c>
      <c r="V16" s="86">
        <v>205</v>
      </c>
      <c r="W16" s="89">
        <v>136</v>
      </c>
      <c r="X16" s="90">
        <f t="shared" si="0"/>
        <v>1.5073529411764706</v>
      </c>
      <c r="Y16" s="87">
        <f t="shared" si="1"/>
        <v>1.0551470588235292</v>
      </c>
      <c r="Z16" s="86">
        <f>448+195</f>
        <v>643</v>
      </c>
      <c r="AA16" s="89">
        <v>270</v>
      </c>
      <c r="AB16" s="90">
        <f t="shared" si="2"/>
        <v>2.3814814814814813</v>
      </c>
      <c r="AC16" s="87">
        <f t="shared" si="3"/>
        <v>1.6670370370370369</v>
      </c>
      <c r="AD16" s="86">
        <f>375+638</f>
        <v>1013</v>
      </c>
      <c r="AE16" s="89">
        <v>270</v>
      </c>
      <c r="AF16" s="90">
        <f t="shared" si="4"/>
        <v>3.751851851851852</v>
      </c>
      <c r="AG16" s="87">
        <f t="shared" si="5"/>
        <v>2.6262962962962964</v>
      </c>
      <c r="AH16" s="91">
        <v>326</v>
      </c>
      <c r="AI16" s="89">
        <v>136</v>
      </c>
      <c r="AJ16" s="90">
        <f t="shared" si="6"/>
        <v>2.3970588235294117</v>
      </c>
      <c r="AK16" s="87">
        <f t="shared" si="7"/>
        <v>1.677941176470588</v>
      </c>
      <c r="AL16" s="92">
        <v>0.7</v>
      </c>
      <c r="AM16" s="345">
        <f>SUM(AL16:AL17)</f>
        <v>0.98499999999999999</v>
      </c>
      <c r="AN16" s="83" t="s">
        <v>74</v>
      </c>
      <c r="AO16" s="83"/>
      <c r="AP16" s="83"/>
      <c r="AQ16" s="83"/>
      <c r="AR16" s="83"/>
      <c r="AS16" s="83"/>
      <c r="AT16" s="83"/>
      <c r="AU16" s="83"/>
      <c r="AV16" s="83" t="s">
        <v>74</v>
      </c>
      <c r="AW16" s="83"/>
      <c r="AX16" s="83"/>
      <c r="AY16" s="83"/>
      <c r="AZ16" s="83" t="s">
        <v>75</v>
      </c>
      <c r="BA16" s="93"/>
      <c r="BB16" s="93"/>
      <c r="BC16" s="94"/>
    </row>
    <row r="17" spans="1:55" ht="64.5" thickBot="1" x14ac:dyDescent="0.25">
      <c r="B17" s="95" t="s">
        <v>106</v>
      </c>
      <c r="C17" s="96" t="s">
        <v>107</v>
      </c>
      <c r="D17" s="97" t="s">
        <v>60</v>
      </c>
      <c r="E17" s="97" t="s">
        <v>61</v>
      </c>
      <c r="F17" s="98" t="s">
        <v>108</v>
      </c>
      <c r="G17" s="99" t="s">
        <v>63</v>
      </c>
      <c r="H17" s="99" t="s">
        <v>109</v>
      </c>
      <c r="I17" s="97" t="s">
        <v>115</v>
      </c>
      <c r="J17" s="97" t="s">
        <v>116</v>
      </c>
      <c r="K17" s="97" t="s">
        <v>117</v>
      </c>
      <c r="L17" s="97" t="s">
        <v>118</v>
      </c>
      <c r="M17" s="96" t="s">
        <v>69</v>
      </c>
      <c r="N17" s="96" t="s">
        <v>57</v>
      </c>
      <c r="O17" s="96" t="s">
        <v>81</v>
      </c>
      <c r="P17" s="96" t="s">
        <v>81</v>
      </c>
      <c r="Q17" s="96">
        <v>13</v>
      </c>
      <c r="R17" s="100">
        <v>0.3</v>
      </c>
      <c r="S17" s="96" t="s">
        <v>73</v>
      </c>
      <c r="T17" s="101">
        <v>43466</v>
      </c>
      <c r="U17" s="101">
        <v>43830</v>
      </c>
      <c r="V17" s="96">
        <v>0</v>
      </c>
      <c r="W17" s="102">
        <v>0</v>
      </c>
      <c r="X17" s="103" t="str">
        <f t="shared" si="0"/>
        <v>N/A</v>
      </c>
      <c r="Y17" s="100" t="str">
        <f t="shared" si="1"/>
        <v>N/A</v>
      </c>
      <c r="Z17" s="96">
        <v>9</v>
      </c>
      <c r="AA17" s="102">
        <v>10</v>
      </c>
      <c r="AB17" s="103">
        <f t="shared" si="2"/>
        <v>0.9</v>
      </c>
      <c r="AC17" s="100">
        <f t="shared" si="3"/>
        <v>0.27</v>
      </c>
      <c r="AD17" s="96">
        <v>0</v>
      </c>
      <c r="AE17" s="102">
        <v>0</v>
      </c>
      <c r="AF17" s="103" t="str">
        <f t="shared" si="4"/>
        <v>N/A</v>
      </c>
      <c r="AG17" s="100" t="str">
        <f t="shared" si="5"/>
        <v>N/A</v>
      </c>
      <c r="AH17" s="104">
        <v>8</v>
      </c>
      <c r="AI17" s="102">
        <v>8</v>
      </c>
      <c r="AJ17" s="103">
        <f t="shared" si="6"/>
        <v>1</v>
      </c>
      <c r="AK17" s="100">
        <f t="shared" si="7"/>
        <v>0.3</v>
      </c>
      <c r="AL17" s="100">
        <f t="shared" si="8"/>
        <v>0.28500000000000003</v>
      </c>
      <c r="AM17" s="345"/>
      <c r="AN17" s="97"/>
      <c r="AO17" s="97"/>
      <c r="AP17" s="97"/>
      <c r="AQ17" s="97"/>
      <c r="AR17" s="97" t="s">
        <v>74</v>
      </c>
      <c r="AS17" s="97"/>
      <c r="AT17" s="97"/>
      <c r="AU17" s="97"/>
      <c r="AV17" s="97"/>
      <c r="AW17" s="97"/>
      <c r="AX17" s="97"/>
      <c r="AY17" s="97" t="s">
        <v>74</v>
      </c>
      <c r="AZ17" s="97" t="s">
        <v>75</v>
      </c>
      <c r="BA17" s="105"/>
      <c r="BB17" s="105"/>
      <c r="BC17" s="106"/>
    </row>
    <row r="18" spans="1:55" s="115" customFormat="1" ht="64.5" thickBot="1" x14ac:dyDescent="0.25">
      <c r="A18" s="55"/>
      <c r="B18" s="107" t="s">
        <v>119</v>
      </c>
      <c r="C18" s="108" t="s">
        <v>120</v>
      </c>
      <c r="D18" s="107" t="s">
        <v>121</v>
      </c>
      <c r="E18" s="20" t="s">
        <v>122</v>
      </c>
      <c r="F18" s="22" t="s">
        <v>123</v>
      </c>
      <c r="G18" s="23" t="s">
        <v>124</v>
      </c>
      <c r="H18" s="23" t="s">
        <v>125</v>
      </c>
      <c r="I18" s="23" t="s">
        <v>126</v>
      </c>
      <c r="J18" s="34" t="s">
        <v>127</v>
      </c>
      <c r="K18" s="34" t="s">
        <v>128</v>
      </c>
      <c r="L18" s="34" t="s">
        <v>129</v>
      </c>
      <c r="M18" s="20" t="s">
        <v>130</v>
      </c>
      <c r="N18" s="34" t="s">
        <v>57</v>
      </c>
      <c r="O18" s="20" t="s">
        <v>81</v>
      </c>
      <c r="P18" s="20" t="s">
        <v>81</v>
      </c>
      <c r="Q18" s="25">
        <v>0.95</v>
      </c>
      <c r="R18" s="25">
        <v>0.3</v>
      </c>
      <c r="S18" s="34" t="s">
        <v>131</v>
      </c>
      <c r="T18" s="26">
        <v>43466</v>
      </c>
      <c r="U18" s="109">
        <v>43830</v>
      </c>
      <c r="V18" s="32">
        <v>0.95</v>
      </c>
      <c r="W18" s="110">
        <v>0.95</v>
      </c>
      <c r="X18" s="32">
        <f t="shared" si="0"/>
        <v>1</v>
      </c>
      <c r="Y18" s="29">
        <f t="shared" si="1"/>
        <v>0.3</v>
      </c>
      <c r="Z18" s="32">
        <v>0.95</v>
      </c>
      <c r="AA18" s="111">
        <v>0.95</v>
      </c>
      <c r="AB18" s="32">
        <f t="shared" si="2"/>
        <v>1</v>
      </c>
      <c r="AC18" s="29">
        <f t="shared" si="3"/>
        <v>0.3</v>
      </c>
      <c r="AD18" s="32">
        <v>0.94</v>
      </c>
      <c r="AE18" s="111">
        <v>0.95</v>
      </c>
      <c r="AF18" s="32">
        <f t="shared" si="4"/>
        <v>0.98947368421052628</v>
      </c>
      <c r="AG18" s="29">
        <f t="shared" si="5"/>
        <v>0.29684210526315785</v>
      </c>
      <c r="AH18" s="112">
        <v>0.95</v>
      </c>
      <c r="AI18" s="110">
        <v>0.95</v>
      </c>
      <c r="AJ18" s="32">
        <f t="shared" si="6"/>
        <v>1</v>
      </c>
      <c r="AK18" s="29">
        <f t="shared" si="7"/>
        <v>0.3</v>
      </c>
      <c r="AL18" s="29">
        <f t="shared" si="8"/>
        <v>0.29921052631578948</v>
      </c>
      <c r="AM18" s="346">
        <f>SUM(AL18:AL20)</f>
        <v>0.91313909774436097</v>
      </c>
      <c r="AN18" s="33" t="s">
        <v>74</v>
      </c>
      <c r="AO18" s="33" t="s">
        <v>74</v>
      </c>
      <c r="AP18" s="33"/>
      <c r="AQ18" s="33"/>
      <c r="AR18" s="33"/>
      <c r="AS18" s="33"/>
      <c r="AT18" s="34"/>
      <c r="AU18" s="34"/>
      <c r="AV18" s="34" t="s">
        <v>74</v>
      </c>
      <c r="AW18" s="34"/>
      <c r="AX18" s="34"/>
      <c r="AY18" s="34"/>
      <c r="AZ18" s="34" t="s">
        <v>132</v>
      </c>
      <c r="BA18" s="113"/>
      <c r="BB18" s="113"/>
      <c r="BC18" s="114"/>
    </row>
    <row r="19" spans="1:55" s="115" customFormat="1" ht="39" thickBot="1" x14ac:dyDescent="0.25">
      <c r="A19" s="55"/>
      <c r="B19" s="116" t="s">
        <v>119</v>
      </c>
      <c r="C19" s="117" t="s">
        <v>120</v>
      </c>
      <c r="D19" s="116" t="s">
        <v>121</v>
      </c>
      <c r="E19" s="43" t="s">
        <v>122</v>
      </c>
      <c r="F19" s="41" t="s">
        <v>123</v>
      </c>
      <c r="G19" s="42" t="s">
        <v>124</v>
      </c>
      <c r="H19" s="42" t="s">
        <v>133</v>
      </c>
      <c r="I19" s="42" t="s">
        <v>134</v>
      </c>
      <c r="J19" s="43" t="s">
        <v>135</v>
      </c>
      <c r="K19" s="39" t="s">
        <v>136</v>
      </c>
      <c r="L19" s="39" t="s">
        <v>137</v>
      </c>
      <c r="M19" s="43" t="s">
        <v>69</v>
      </c>
      <c r="N19" s="43" t="s">
        <v>83</v>
      </c>
      <c r="O19" s="43">
        <v>0.76</v>
      </c>
      <c r="P19" s="43" t="s">
        <v>138</v>
      </c>
      <c r="Q19" s="45">
        <v>0.85</v>
      </c>
      <c r="R19" s="45">
        <v>0.4</v>
      </c>
      <c r="S19" s="39" t="s">
        <v>131</v>
      </c>
      <c r="T19" s="46">
        <v>43466</v>
      </c>
      <c r="U19" s="46">
        <v>43830</v>
      </c>
      <c r="V19" s="49">
        <v>0.85</v>
      </c>
      <c r="W19" s="48">
        <v>0.85</v>
      </c>
      <c r="X19" s="49">
        <f t="shared" si="0"/>
        <v>1</v>
      </c>
      <c r="Y19" s="45">
        <f t="shared" si="1"/>
        <v>0.4</v>
      </c>
      <c r="Z19" s="49">
        <v>0.85</v>
      </c>
      <c r="AA19" s="48">
        <v>0.85</v>
      </c>
      <c r="AB19" s="49">
        <f t="shared" si="2"/>
        <v>1</v>
      </c>
      <c r="AC19" s="45">
        <f t="shared" si="3"/>
        <v>0.4</v>
      </c>
      <c r="AD19" s="49">
        <v>0.85</v>
      </c>
      <c r="AE19" s="48">
        <v>0.85</v>
      </c>
      <c r="AF19" s="49">
        <f t="shared" si="4"/>
        <v>1</v>
      </c>
      <c r="AG19" s="45">
        <f t="shared" si="5"/>
        <v>0.4</v>
      </c>
      <c r="AH19" s="50">
        <v>0.85</v>
      </c>
      <c r="AI19" s="48">
        <v>0.85</v>
      </c>
      <c r="AJ19" s="49">
        <f t="shared" si="6"/>
        <v>1</v>
      </c>
      <c r="AK19" s="45">
        <f t="shared" si="7"/>
        <v>0.4</v>
      </c>
      <c r="AL19" s="45">
        <f t="shared" si="8"/>
        <v>0.4</v>
      </c>
      <c r="AM19" s="346"/>
      <c r="AN19" s="39" t="s">
        <v>74</v>
      </c>
      <c r="AO19" s="39" t="s">
        <v>74</v>
      </c>
      <c r="AP19" s="39"/>
      <c r="AQ19" s="39"/>
      <c r="AR19" s="39"/>
      <c r="AS19" s="39"/>
      <c r="AT19" s="39"/>
      <c r="AU19" s="39"/>
      <c r="AV19" s="39" t="s">
        <v>74</v>
      </c>
      <c r="AW19" s="39"/>
      <c r="AX19" s="39"/>
      <c r="AY19" s="39"/>
      <c r="AZ19" s="39" t="s">
        <v>132</v>
      </c>
      <c r="BA19" s="52"/>
      <c r="BB19" s="52"/>
      <c r="BC19" s="54"/>
    </row>
    <row r="20" spans="1:55" ht="51.75" thickBot="1" x14ac:dyDescent="0.25">
      <c r="B20" s="118" t="s">
        <v>119</v>
      </c>
      <c r="C20" s="119" t="s">
        <v>120</v>
      </c>
      <c r="D20" s="120" t="s">
        <v>121</v>
      </c>
      <c r="E20" s="121" t="s">
        <v>122</v>
      </c>
      <c r="F20" s="122" t="s">
        <v>123</v>
      </c>
      <c r="G20" s="123" t="s">
        <v>124</v>
      </c>
      <c r="H20" s="123" t="s">
        <v>139</v>
      </c>
      <c r="I20" s="123" t="s">
        <v>140</v>
      </c>
      <c r="J20" s="121" t="s">
        <v>141</v>
      </c>
      <c r="K20" s="121" t="s">
        <v>142</v>
      </c>
      <c r="L20" s="124" t="s">
        <v>143</v>
      </c>
      <c r="M20" s="125" t="s">
        <v>69</v>
      </c>
      <c r="N20" s="121" t="s">
        <v>83</v>
      </c>
      <c r="O20" s="125" t="s">
        <v>81</v>
      </c>
      <c r="P20" s="125" t="s">
        <v>138</v>
      </c>
      <c r="Q20" s="125" t="s">
        <v>144</v>
      </c>
      <c r="R20" s="79">
        <v>0.3</v>
      </c>
      <c r="S20" s="121" t="s">
        <v>131</v>
      </c>
      <c r="T20" s="126">
        <v>43466</v>
      </c>
      <c r="U20" s="127">
        <v>43830</v>
      </c>
      <c r="V20" s="128">
        <v>64</v>
      </c>
      <c r="W20" s="129">
        <v>150</v>
      </c>
      <c r="X20" s="130">
        <f t="shared" si="0"/>
        <v>0.42666666666666669</v>
      </c>
      <c r="Y20" s="131">
        <f t="shared" si="1"/>
        <v>0.128</v>
      </c>
      <c r="Z20" s="132">
        <v>186</v>
      </c>
      <c r="AA20" s="129">
        <v>300</v>
      </c>
      <c r="AB20" s="130">
        <f t="shared" si="2"/>
        <v>0.62</v>
      </c>
      <c r="AC20" s="131">
        <f t="shared" si="3"/>
        <v>0.186</v>
      </c>
      <c r="AD20" s="132">
        <f>174+151+132</f>
        <v>457</v>
      </c>
      <c r="AE20" s="129">
        <v>350</v>
      </c>
      <c r="AF20" s="130">
        <f t="shared" si="4"/>
        <v>1.3057142857142856</v>
      </c>
      <c r="AG20" s="131">
        <f t="shared" si="5"/>
        <v>0.39171428571428568</v>
      </c>
      <c r="AH20" s="133">
        <v>100</v>
      </c>
      <c r="AI20" s="129">
        <v>200</v>
      </c>
      <c r="AJ20" s="130">
        <f t="shared" si="6"/>
        <v>0.5</v>
      </c>
      <c r="AK20" s="131">
        <f t="shared" si="7"/>
        <v>0.15</v>
      </c>
      <c r="AL20" s="131">
        <f t="shared" si="8"/>
        <v>0.21392857142857144</v>
      </c>
      <c r="AM20" s="346"/>
      <c r="AN20" s="134" t="s">
        <v>74</v>
      </c>
      <c r="AO20" s="134"/>
      <c r="AP20" s="134"/>
      <c r="AQ20" s="134"/>
      <c r="AR20" s="134"/>
      <c r="AS20" s="134"/>
      <c r="AT20" s="121"/>
      <c r="AU20" s="121"/>
      <c r="AV20" s="121"/>
      <c r="AW20" s="121"/>
      <c r="AX20" s="121"/>
      <c r="AY20" s="121"/>
      <c r="AZ20" s="121" t="s">
        <v>132</v>
      </c>
      <c r="BA20" s="135"/>
      <c r="BB20" s="135"/>
      <c r="BC20" s="136"/>
    </row>
    <row r="21" spans="1:55" ht="64.5" thickBot="1" x14ac:dyDescent="0.25">
      <c r="B21" s="137" t="s">
        <v>119</v>
      </c>
      <c r="C21" s="138" t="s">
        <v>145</v>
      </c>
      <c r="D21" s="139" t="s">
        <v>146</v>
      </c>
      <c r="E21" s="139" t="s">
        <v>147</v>
      </c>
      <c r="F21" s="140" t="s">
        <v>148</v>
      </c>
      <c r="G21" s="141" t="s">
        <v>149</v>
      </c>
      <c r="H21" s="142" t="s">
        <v>150</v>
      </c>
      <c r="I21" s="143" t="s">
        <v>151</v>
      </c>
      <c r="J21" s="144" t="s">
        <v>152</v>
      </c>
      <c r="K21" s="139" t="s">
        <v>153</v>
      </c>
      <c r="L21" s="145" t="s">
        <v>154</v>
      </c>
      <c r="M21" s="139" t="s">
        <v>69</v>
      </c>
      <c r="N21" s="146" t="s">
        <v>92</v>
      </c>
      <c r="O21" s="144" t="s">
        <v>81</v>
      </c>
      <c r="P21" s="139" t="s">
        <v>81</v>
      </c>
      <c r="Q21" s="147">
        <v>1</v>
      </c>
      <c r="R21" s="148">
        <v>0.25</v>
      </c>
      <c r="S21" s="144" t="s">
        <v>155</v>
      </c>
      <c r="T21" s="149">
        <v>43556</v>
      </c>
      <c r="U21" s="149">
        <v>43830</v>
      </c>
      <c r="V21" s="150">
        <v>0</v>
      </c>
      <c r="W21" s="151">
        <v>0.25</v>
      </c>
      <c r="X21" s="152">
        <f t="shared" si="0"/>
        <v>0</v>
      </c>
      <c r="Y21" s="153">
        <f t="shared" si="1"/>
        <v>0</v>
      </c>
      <c r="Z21" s="154">
        <v>0.25</v>
      </c>
      <c r="AA21" s="155">
        <v>0.25</v>
      </c>
      <c r="AB21" s="156">
        <f t="shared" si="2"/>
        <v>1</v>
      </c>
      <c r="AC21" s="153">
        <f t="shared" si="3"/>
        <v>0.25</v>
      </c>
      <c r="AD21" s="154">
        <v>0.25</v>
      </c>
      <c r="AE21" s="155">
        <v>0.25</v>
      </c>
      <c r="AF21" s="152">
        <f t="shared" si="4"/>
        <v>1</v>
      </c>
      <c r="AG21" s="147">
        <f t="shared" si="5"/>
        <v>0.25</v>
      </c>
      <c r="AH21" s="157">
        <v>0.25</v>
      </c>
      <c r="AI21" s="158">
        <v>0.25</v>
      </c>
      <c r="AJ21" s="152">
        <f t="shared" si="6"/>
        <v>1</v>
      </c>
      <c r="AK21" s="147">
        <f t="shared" si="7"/>
        <v>0.25</v>
      </c>
      <c r="AL21" s="87">
        <f t="shared" si="8"/>
        <v>0.1875</v>
      </c>
      <c r="AM21" s="345">
        <f>SUM(AL21:AL24)</f>
        <v>0.8125</v>
      </c>
      <c r="AN21" s="146"/>
      <c r="AO21" s="146"/>
      <c r="AP21" s="146"/>
      <c r="AQ21" s="146"/>
      <c r="AR21" s="146"/>
      <c r="AS21" s="146"/>
      <c r="AT21" s="146"/>
      <c r="AU21" s="146"/>
      <c r="AV21" s="146"/>
      <c r="AW21" s="146" t="s">
        <v>74</v>
      </c>
      <c r="AX21" s="146"/>
      <c r="AY21" s="146" t="s">
        <v>74</v>
      </c>
      <c r="AZ21" s="146" t="s">
        <v>75</v>
      </c>
      <c r="BA21" s="159" t="s">
        <v>156</v>
      </c>
      <c r="BB21" s="159"/>
      <c r="BC21" s="160" t="s">
        <v>157</v>
      </c>
    </row>
    <row r="22" spans="1:55" ht="102.75" thickBot="1" x14ac:dyDescent="0.25">
      <c r="B22" s="161" t="s">
        <v>119</v>
      </c>
      <c r="C22" s="162" t="s">
        <v>145</v>
      </c>
      <c r="D22" s="163" t="s">
        <v>146</v>
      </c>
      <c r="E22" s="163" t="s">
        <v>147</v>
      </c>
      <c r="F22" s="164" t="s">
        <v>148</v>
      </c>
      <c r="G22" s="165" t="s">
        <v>149</v>
      </c>
      <c r="H22" s="166" t="s">
        <v>158</v>
      </c>
      <c r="I22" s="167" t="s">
        <v>159</v>
      </c>
      <c r="J22" s="162" t="s">
        <v>160</v>
      </c>
      <c r="K22" s="163" t="s">
        <v>161</v>
      </c>
      <c r="L22" s="168" t="s">
        <v>162</v>
      </c>
      <c r="M22" s="163" t="s">
        <v>69</v>
      </c>
      <c r="N22" s="169" t="s">
        <v>92</v>
      </c>
      <c r="O22" s="162" t="s">
        <v>81</v>
      </c>
      <c r="P22" s="163" t="s">
        <v>81</v>
      </c>
      <c r="Q22" s="170">
        <v>1</v>
      </c>
      <c r="R22" s="171">
        <v>0.25</v>
      </c>
      <c r="S22" s="162" t="s">
        <v>155</v>
      </c>
      <c r="T22" s="172">
        <v>43556</v>
      </c>
      <c r="U22" s="172">
        <v>43830</v>
      </c>
      <c r="V22" s="163">
        <v>0</v>
      </c>
      <c r="W22" s="173">
        <v>0</v>
      </c>
      <c r="X22" s="174" t="str">
        <f t="shared" si="0"/>
        <v>N/A</v>
      </c>
      <c r="Y22" s="170" t="str">
        <f t="shared" si="1"/>
        <v>N/A</v>
      </c>
      <c r="Z22" s="175">
        <v>2</v>
      </c>
      <c r="AA22" s="176">
        <v>0</v>
      </c>
      <c r="AB22" s="174" t="str">
        <f t="shared" si="2"/>
        <v>N/A</v>
      </c>
      <c r="AC22" s="170" t="str">
        <f t="shared" si="3"/>
        <v>N/A</v>
      </c>
      <c r="AD22" s="174">
        <v>1</v>
      </c>
      <c r="AE22" s="48">
        <v>1</v>
      </c>
      <c r="AF22" s="174">
        <f t="shared" si="4"/>
        <v>1</v>
      </c>
      <c r="AG22" s="170">
        <f t="shared" si="5"/>
        <v>0.25</v>
      </c>
      <c r="AH22" s="50">
        <v>1</v>
      </c>
      <c r="AI22" s="48">
        <v>1</v>
      </c>
      <c r="AJ22" s="174">
        <f t="shared" si="6"/>
        <v>1</v>
      </c>
      <c r="AK22" s="170">
        <f t="shared" si="7"/>
        <v>0.25</v>
      </c>
      <c r="AL22" s="170">
        <f t="shared" si="8"/>
        <v>0.25</v>
      </c>
      <c r="AM22" s="345"/>
      <c r="AN22" s="169" t="s">
        <v>74</v>
      </c>
      <c r="AO22" s="169"/>
      <c r="AP22" s="169"/>
      <c r="AQ22" s="169"/>
      <c r="AR22" s="169"/>
      <c r="AS22" s="169"/>
      <c r="AT22" s="169"/>
      <c r="AU22" s="169"/>
      <c r="AV22" s="169"/>
      <c r="AW22" s="169" t="s">
        <v>74</v>
      </c>
      <c r="AX22" s="169" t="s">
        <v>74</v>
      </c>
      <c r="AY22" s="169" t="s">
        <v>74</v>
      </c>
      <c r="AZ22" s="169" t="s">
        <v>163</v>
      </c>
      <c r="BA22" s="177" t="s">
        <v>164</v>
      </c>
      <c r="BB22" s="177"/>
      <c r="BC22" s="178" t="s">
        <v>165</v>
      </c>
    </row>
    <row r="23" spans="1:55" ht="64.5" thickBot="1" x14ac:dyDescent="0.25">
      <c r="B23" s="161" t="s">
        <v>119</v>
      </c>
      <c r="C23" s="162" t="s">
        <v>145</v>
      </c>
      <c r="D23" s="163" t="s">
        <v>146</v>
      </c>
      <c r="E23" s="163" t="s">
        <v>147</v>
      </c>
      <c r="F23" s="164" t="s">
        <v>148</v>
      </c>
      <c r="G23" s="165" t="s">
        <v>149</v>
      </c>
      <c r="H23" s="166" t="s">
        <v>166</v>
      </c>
      <c r="I23" s="167" t="s">
        <v>167</v>
      </c>
      <c r="J23" s="162" t="s">
        <v>168</v>
      </c>
      <c r="K23" s="163" t="s">
        <v>169</v>
      </c>
      <c r="L23" s="168" t="s">
        <v>170</v>
      </c>
      <c r="M23" s="163" t="s">
        <v>69</v>
      </c>
      <c r="N23" s="169" t="s">
        <v>92</v>
      </c>
      <c r="O23" s="162" t="s">
        <v>81</v>
      </c>
      <c r="P23" s="163" t="s">
        <v>81</v>
      </c>
      <c r="Q23" s="170">
        <v>1</v>
      </c>
      <c r="R23" s="171">
        <v>0.25</v>
      </c>
      <c r="S23" s="162" t="s">
        <v>171</v>
      </c>
      <c r="T23" s="172">
        <v>43556</v>
      </c>
      <c r="U23" s="172" t="s">
        <v>172</v>
      </c>
      <c r="V23" s="163">
        <v>0</v>
      </c>
      <c r="W23" s="48">
        <v>1</v>
      </c>
      <c r="X23" s="174">
        <f t="shared" si="0"/>
        <v>0</v>
      </c>
      <c r="Y23" s="170">
        <f t="shared" si="1"/>
        <v>0</v>
      </c>
      <c r="Z23" s="179">
        <v>1</v>
      </c>
      <c r="AA23" s="180">
        <v>1</v>
      </c>
      <c r="AB23" s="174">
        <f t="shared" si="2"/>
        <v>1</v>
      </c>
      <c r="AC23" s="170">
        <f t="shared" si="3"/>
        <v>0.25</v>
      </c>
      <c r="AD23" s="174">
        <v>0</v>
      </c>
      <c r="AE23" s="64">
        <v>1</v>
      </c>
      <c r="AF23" s="174">
        <f t="shared" si="4"/>
        <v>0</v>
      </c>
      <c r="AG23" s="170">
        <f t="shared" si="5"/>
        <v>0</v>
      </c>
      <c r="AH23" s="50">
        <v>1</v>
      </c>
      <c r="AI23" s="48">
        <v>1</v>
      </c>
      <c r="AJ23" s="174">
        <f t="shared" si="6"/>
        <v>1</v>
      </c>
      <c r="AK23" s="170">
        <f t="shared" si="7"/>
        <v>0.25</v>
      </c>
      <c r="AL23" s="170">
        <f t="shared" si="8"/>
        <v>0.125</v>
      </c>
      <c r="AM23" s="345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 t="s">
        <v>74</v>
      </c>
      <c r="AX23" s="169" t="s">
        <v>74</v>
      </c>
      <c r="AY23" s="169" t="s">
        <v>74</v>
      </c>
      <c r="AZ23" s="169" t="s">
        <v>75</v>
      </c>
      <c r="BA23" s="177" t="s">
        <v>173</v>
      </c>
      <c r="BB23" s="177"/>
      <c r="BC23" s="178" t="s">
        <v>174</v>
      </c>
    </row>
    <row r="24" spans="1:55" ht="77.25" thickBot="1" x14ac:dyDescent="0.25">
      <c r="B24" s="181" t="s">
        <v>119</v>
      </c>
      <c r="C24" s="182" t="s">
        <v>145</v>
      </c>
      <c r="D24" s="96" t="s">
        <v>146</v>
      </c>
      <c r="E24" s="96" t="s">
        <v>147</v>
      </c>
      <c r="F24" s="183" t="s">
        <v>148</v>
      </c>
      <c r="G24" s="99" t="s">
        <v>149</v>
      </c>
      <c r="H24" s="184" t="s">
        <v>175</v>
      </c>
      <c r="I24" s="185" t="s">
        <v>176</v>
      </c>
      <c r="J24" s="182" t="s">
        <v>177</v>
      </c>
      <c r="K24" s="96" t="s">
        <v>178</v>
      </c>
      <c r="L24" s="186" t="s">
        <v>179</v>
      </c>
      <c r="M24" s="96" t="s">
        <v>105</v>
      </c>
      <c r="N24" s="97" t="s">
        <v>92</v>
      </c>
      <c r="O24" s="182" t="s">
        <v>81</v>
      </c>
      <c r="P24" s="96" t="s">
        <v>81</v>
      </c>
      <c r="Q24" s="100">
        <v>1</v>
      </c>
      <c r="R24" s="187">
        <v>0.25</v>
      </c>
      <c r="S24" s="182" t="s">
        <v>180</v>
      </c>
      <c r="T24" s="101">
        <v>43466</v>
      </c>
      <c r="U24" s="101">
        <v>43830</v>
      </c>
      <c r="V24" s="103">
        <v>0.25</v>
      </c>
      <c r="W24" s="188">
        <v>0.25</v>
      </c>
      <c r="X24" s="103">
        <f t="shared" si="0"/>
        <v>1</v>
      </c>
      <c r="Y24" s="100">
        <f t="shared" si="1"/>
        <v>0.25</v>
      </c>
      <c r="Z24" s="189">
        <v>0.5</v>
      </c>
      <c r="AA24" s="190">
        <v>0.5</v>
      </c>
      <c r="AB24" s="103">
        <f t="shared" si="2"/>
        <v>1</v>
      </c>
      <c r="AC24" s="100">
        <f t="shared" si="3"/>
        <v>0.25</v>
      </c>
      <c r="AD24" s="103">
        <v>0.75</v>
      </c>
      <c r="AE24" s="188">
        <v>0.75</v>
      </c>
      <c r="AF24" s="103">
        <f t="shared" si="4"/>
        <v>1</v>
      </c>
      <c r="AG24" s="100">
        <f t="shared" si="5"/>
        <v>0.25</v>
      </c>
      <c r="AH24" s="78">
        <v>1</v>
      </c>
      <c r="AI24" s="188">
        <v>1</v>
      </c>
      <c r="AJ24" s="103">
        <f t="shared" si="6"/>
        <v>1</v>
      </c>
      <c r="AK24" s="100">
        <f t="shared" si="7"/>
        <v>0.25</v>
      </c>
      <c r="AL24" s="191">
        <f t="shared" si="8"/>
        <v>0.25</v>
      </c>
      <c r="AM24" s="345"/>
      <c r="AN24" s="97"/>
      <c r="AO24" s="97" t="s">
        <v>74</v>
      </c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 t="s">
        <v>75</v>
      </c>
      <c r="BA24" s="192" t="s">
        <v>181</v>
      </c>
      <c r="BB24" s="192"/>
      <c r="BC24" s="193" t="s">
        <v>182</v>
      </c>
    </row>
    <row r="25" spans="1:55" ht="90" thickBot="1" x14ac:dyDescent="0.25">
      <c r="B25" s="107" t="s">
        <v>119</v>
      </c>
      <c r="C25" s="34" t="s">
        <v>183</v>
      </c>
      <c r="D25" s="34" t="s">
        <v>184</v>
      </c>
      <c r="E25" s="34" t="s">
        <v>185</v>
      </c>
      <c r="F25" s="194" t="s">
        <v>186</v>
      </c>
      <c r="G25" s="23" t="s">
        <v>187</v>
      </c>
      <c r="H25" s="23" t="s">
        <v>188</v>
      </c>
      <c r="I25" s="195" t="s">
        <v>189</v>
      </c>
      <c r="J25" s="34" t="s">
        <v>190</v>
      </c>
      <c r="K25" s="195" t="s">
        <v>191</v>
      </c>
      <c r="L25" s="196" t="s">
        <v>192</v>
      </c>
      <c r="M25" s="20" t="s">
        <v>69</v>
      </c>
      <c r="N25" s="34" t="s">
        <v>92</v>
      </c>
      <c r="O25" s="34" t="s">
        <v>81</v>
      </c>
      <c r="P25" s="34" t="s">
        <v>81</v>
      </c>
      <c r="Q25" s="197">
        <v>1</v>
      </c>
      <c r="R25" s="197">
        <v>0.1</v>
      </c>
      <c r="S25" s="198" t="s">
        <v>73</v>
      </c>
      <c r="T25" s="26">
        <v>43466</v>
      </c>
      <c r="U25" s="26">
        <v>43830</v>
      </c>
      <c r="V25" s="199">
        <v>0.1</v>
      </c>
      <c r="W25" s="200">
        <v>0.1</v>
      </c>
      <c r="X25" s="28">
        <f t="shared" si="0"/>
        <v>1</v>
      </c>
      <c r="Y25" s="25">
        <f t="shared" si="1"/>
        <v>0.1</v>
      </c>
      <c r="Z25" s="199">
        <v>0.3</v>
      </c>
      <c r="AA25" s="200">
        <v>0.35</v>
      </c>
      <c r="AB25" s="28">
        <f t="shared" si="2"/>
        <v>0.85714285714285721</v>
      </c>
      <c r="AC25" s="25">
        <f t="shared" si="3"/>
        <v>8.5714285714285729E-2</v>
      </c>
      <c r="AD25" s="199">
        <v>0.6</v>
      </c>
      <c r="AE25" s="200">
        <v>0.75</v>
      </c>
      <c r="AF25" s="28">
        <v>0.75</v>
      </c>
      <c r="AG25" s="25">
        <f t="shared" si="5"/>
        <v>7.5000000000000011E-2</v>
      </c>
      <c r="AH25" s="78">
        <v>1</v>
      </c>
      <c r="AI25" s="188">
        <v>1</v>
      </c>
      <c r="AJ25" s="28">
        <f t="shared" si="6"/>
        <v>1</v>
      </c>
      <c r="AK25" s="25">
        <f t="shared" si="7"/>
        <v>0.1</v>
      </c>
      <c r="AL25" s="25">
        <f t="shared" si="8"/>
        <v>9.0178571428571441E-2</v>
      </c>
      <c r="AM25" s="346">
        <f>SUM(AL25:AL32)</f>
        <v>0.80526831501831497</v>
      </c>
      <c r="AN25" s="34"/>
      <c r="AO25" s="34"/>
      <c r="AP25" s="34"/>
      <c r="AQ25" s="34"/>
      <c r="AR25" s="34" t="s">
        <v>74</v>
      </c>
      <c r="AS25" s="34" t="s">
        <v>74</v>
      </c>
      <c r="AT25" s="34"/>
      <c r="AU25" s="34"/>
      <c r="AV25" s="34"/>
      <c r="AW25" s="34"/>
      <c r="AX25" s="34"/>
      <c r="AY25" s="34"/>
      <c r="AZ25" s="34" t="s">
        <v>193</v>
      </c>
      <c r="BA25" s="113"/>
      <c r="BB25" s="113"/>
      <c r="BC25" s="201" t="s">
        <v>194</v>
      </c>
    </row>
    <row r="26" spans="1:55" ht="90" thickBot="1" x14ac:dyDescent="0.25">
      <c r="B26" s="116" t="s">
        <v>119</v>
      </c>
      <c r="C26" s="39" t="s">
        <v>183</v>
      </c>
      <c r="D26" s="39" t="s">
        <v>184</v>
      </c>
      <c r="E26" s="39" t="s">
        <v>185</v>
      </c>
      <c r="F26" s="202" t="s">
        <v>186</v>
      </c>
      <c r="G26" s="42" t="s">
        <v>187</v>
      </c>
      <c r="H26" s="42" t="s">
        <v>188</v>
      </c>
      <c r="I26" s="203" t="s">
        <v>195</v>
      </c>
      <c r="J26" s="39" t="s">
        <v>196</v>
      </c>
      <c r="K26" s="203" t="s">
        <v>197</v>
      </c>
      <c r="L26" s="44" t="s">
        <v>192</v>
      </c>
      <c r="M26" s="43" t="s">
        <v>69</v>
      </c>
      <c r="N26" s="39" t="s">
        <v>92</v>
      </c>
      <c r="O26" s="39" t="s">
        <v>81</v>
      </c>
      <c r="P26" s="39" t="s">
        <v>81</v>
      </c>
      <c r="Q26" s="204">
        <v>1</v>
      </c>
      <c r="R26" s="204">
        <v>0.1</v>
      </c>
      <c r="S26" s="205" t="s">
        <v>73</v>
      </c>
      <c r="T26" s="46">
        <v>43466</v>
      </c>
      <c r="U26" s="46">
        <v>43830</v>
      </c>
      <c r="V26" s="47">
        <v>0.03</v>
      </c>
      <c r="W26" s="48">
        <v>0.05</v>
      </c>
      <c r="X26" s="49">
        <f t="shared" si="0"/>
        <v>0.6</v>
      </c>
      <c r="Y26" s="45">
        <f t="shared" si="1"/>
        <v>0.06</v>
      </c>
      <c r="Z26" s="47">
        <v>0.2</v>
      </c>
      <c r="AA26" s="48">
        <v>0.3</v>
      </c>
      <c r="AB26" s="49">
        <f t="shared" si="2"/>
        <v>0.66666666666666674</v>
      </c>
      <c r="AC26" s="45">
        <f t="shared" si="3"/>
        <v>6.666666666666668E-2</v>
      </c>
      <c r="AD26" s="47">
        <v>0.31</v>
      </c>
      <c r="AE26" s="48">
        <v>0.65</v>
      </c>
      <c r="AF26" s="49">
        <f t="shared" si="4"/>
        <v>0.47692307692307689</v>
      </c>
      <c r="AG26" s="45">
        <f t="shared" si="5"/>
        <v>4.7692307692307694E-2</v>
      </c>
      <c r="AH26" s="50">
        <v>0.25</v>
      </c>
      <c r="AI26" s="48">
        <v>1</v>
      </c>
      <c r="AJ26" s="49">
        <f t="shared" si="6"/>
        <v>0.25</v>
      </c>
      <c r="AK26" s="45">
        <f t="shared" si="7"/>
        <v>2.5000000000000001E-2</v>
      </c>
      <c r="AL26" s="45">
        <f t="shared" si="8"/>
        <v>4.9839743589743593E-2</v>
      </c>
      <c r="AM26" s="346"/>
      <c r="AN26" s="39"/>
      <c r="AO26" s="39"/>
      <c r="AP26" s="39"/>
      <c r="AQ26" s="39" t="s">
        <v>74</v>
      </c>
      <c r="AR26" s="39" t="s">
        <v>74</v>
      </c>
      <c r="AS26" s="39"/>
      <c r="AT26" s="39"/>
      <c r="AU26" s="39"/>
      <c r="AV26" s="39"/>
      <c r="AW26" s="39"/>
      <c r="AX26" s="39"/>
      <c r="AY26" s="39"/>
      <c r="AZ26" s="39" t="s">
        <v>193</v>
      </c>
      <c r="BA26" s="52"/>
      <c r="BB26" s="52"/>
      <c r="BC26" s="206"/>
    </row>
    <row r="27" spans="1:55" ht="64.5" thickBot="1" x14ac:dyDescent="0.25">
      <c r="B27" s="116" t="s">
        <v>119</v>
      </c>
      <c r="C27" s="39" t="s">
        <v>183</v>
      </c>
      <c r="D27" s="39" t="s">
        <v>184</v>
      </c>
      <c r="E27" s="39" t="s">
        <v>185</v>
      </c>
      <c r="F27" s="202" t="s">
        <v>186</v>
      </c>
      <c r="G27" s="42" t="s">
        <v>187</v>
      </c>
      <c r="H27" s="42" t="s">
        <v>188</v>
      </c>
      <c r="I27" s="203" t="s">
        <v>198</v>
      </c>
      <c r="J27" s="39" t="s">
        <v>199</v>
      </c>
      <c r="K27" s="203" t="s">
        <v>200</v>
      </c>
      <c r="L27" s="44" t="s">
        <v>201</v>
      </c>
      <c r="M27" s="43" t="s">
        <v>69</v>
      </c>
      <c r="N27" s="39" t="s">
        <v>92</v>
      </c>
      <c r="O27" s="39" t="s">
        <v>81</v>
      </c>
      <c r="P27" s="39" t="s">
        <v>81</v>
      </c>
      <c r="Q27" s="204">
        <v>1</v>
      </c>
      <c r="R27" s="204">
        <v>0.1</v>
      </c>
      <c r="S27" s="205" t="s">
        <v>73</v>
      </c>
      <c r="T27" s="46">
        <v>43466</v>
      </c>
      <c r="U27" s="46">
        <v>43830</v>
      </c>
      <c r="V27" s="47">
        <v>0.05</v>
      </c>
      <c r="W27" s="48">
        <v>0.05</v>
      </c>
      <c r="X27" s="49">
        <f t="shared" si="0"/>
        <v>1</v>
      </c>
      <c r="Y27" s="45">
        <f t="shared" si="1"/>
        <v>0.1</v>
      </c>
      <c r="Z27" s="47">
        <v>0.3</v>
      </c>
      <c r="AA27" s="48">
        <v>0.3</v>
      </c>
      <c r="AB27" s="49">
        <f t="shared" si="2"/>
        <v>1</v>
      </c>
      <c r="AC27" s="45">
        <f t="shared" si="3"/>
        <v>0.1</v>
      </c>
      <c r="AD27" s="47">
        <v>0.65</v>
      </c>
      <c r="AE27" s="48">
        <v>0.65</v>
      </c>
      <c r="AF27" s="49">
        <f t="shared" si="4"/>
        <v>1</v>
      </c>
      <c r="AG27" s="45">
        <f t="shared" si="5"/>
        <v>0.1</v>
      </c>
      <c r="AH27" s="207">
        <v>0</v>
      </c>
      <c r="AI27" s="64">
        <v>1</v>
      </c>
      <c r="AJ27" s="49">
        <f t="shared" si="6"/>
        <v>0</v>
      </c>
      <c r="AK27" s="45">
        <f t="shared" si="7"/>
        <v>0</v>
      </c>
      <c r="AL27" s="45">
        <f t="shared" si="8"/>
        <v>7.5000000000000011E-2</v>
      </c>
      <c r="AM27" s="346"/>
      <c r="AN27" s="39"/>
      <c r="AO27" s="39"/>
      <c r="AP27" s="39"/>
      <c r="AQ27" s="39"/>
      <c r="AR27" s="39" t="s">
        <v>74</v>
      </c>
      <c r="AS27" s="39"/>
      <c r="AT27" s="39" t="s">
        <v>74</v>
      </c>
      <c r="AU27" s="39"/>
      <c r="AV27" s="39"/>
      <c r="AW27" s="39"/>
      <c r="AX27" s="39"/>
      <c r="AY27" s="39"/>
      <c r="AZ27" s="39" t="s">
        <v>193</v>
      </c>
      <c r="BA27" s="52"/>
      <c r="BB27" s="52"/>
      <c r="BC27" s="206" t="s">
        <v>202</v>
      </c>
    </row>
    <row r="28" spans="1:55" ht="90" thickBot="1" x14ac:dyDescent="0.25">
      <c r="B28" s="116" t="s">
        <v>119</v>
      </c>
      <c r="C28" s="39" t="s">
        <v>183</v>
      </c>
      <c r="D28" s="39" t="s">
        <v>184</v>
      </c>
      <c r="E28" s="39" t="s">
        <v>185</v>
      </c>
      <c r="F28" s="202" t="s">
        <v>186</v>
      </c>
      <c r="G28" s="42" t="s">
        <v>187</v>
      </c>
      <c r="H28" s="42" t="s">
        <v>188</v>
      </c>
      <c r="I28" s="203" t="s">
        <v>203</v>
      </c>
      <c r="J28" s="39" t="s">
        <v>204</v>
      </c>
      <c r="K28" s="203" t="s">
        <v>205</v>
      </c>
      <c r="L28" s="44" t="s">
        <v>206</v>
      </c>
      <c r="M28" s="43" t="s">
        <v>69</v>
      </c>
      <c r="N28" s="39" t="s">
        <v>92</v>
      </c>
      <c r="O28" s="39" t="s">
        <v>81</v>
      </c>
      <c r="P28" s="39" t="s">
        <v>81</v>
      </c>
      <c r="Q28" s="204">
        <v>1</v>
      </c>
      <c r="R28" s="208">
        <v>0.2</v>
      </c>
      <c r="S28" s="205" t="s">
        <v>73</v>
      </c>
      <c r="T28" s="46">
        <v>43466</v>
      </c>
      <c r="U28" s="46">
        <v>43830</v>
      </c>
      <c r="V28" s="47">
        <v>0.1</v>
      </c>
      <c r="W28" s="48">
        <v>0.1</v>
      </c>
      <c r="X28" s="49">
        <f t="shared" si="0"/>
        <v>1</v>
      </c>
      <c r="Y28" s="45">
        <f t="shared" si="1"/>
        <v>0.2</v>
      </c>
      <c r="Z28" s="47">
        <v>0.32</v>
      </c>
      <c r="AA28" s="48">
        <v>0.4</v>
      </c>
      <c r="AB28" s="49">
        <f t="shared" si="2"/>
        <v>0.79999999999999993</v>
      </c>
      <c r="AC28" s="45">
        <f t="shared" si="3"/>
        <v>0.16</v>
      </c>
      <c r="AD28" s="45">
        <v>0.5</v>
      </c>
      <c r="AE28" s="64">
        <v>0.8</v>
      </c>
      <c r="AF28" s="49">
        <f t="shared" si="4"/>
        <v>0.625</v>
      </c>
      <c r="AG28" s="45">
        <f t="shared" si="5"/>
        <v>0.125</v>
      </c>
      <c r="AH28" s="50">
        <v>0.63</v>
      </c>
      <c r="AI28" s="48">
        <v>1</v>
      </c>
      <c r="AJ28" s="49">
        <f t="shared" si="6"/>
        <v>0.63</v>
      </c>
      <c r="AK28" s="45">
        <f t="shared" si="7"/>
        <v>0.126</v>
      </c>
      <c r="AL28" s="45">
        <f t="shared" si="8"/>
        <v>0.15275</v>
      </c>
      <c r="AM28" s="346"/>
      <c r="AN28" s="39"/>
      <c r="AO28" s="39"/>
      <c r="AP28" s="39"/>
      <c r="AQ28" s="39"/>
      <c r="AR28" s="39" t="s">
        <v>74</v>
      </c>
      <c r="AS28" s="39"/>
      <c r="AT28" s="39"/>
      <c r="AU28" s="39" t="s">
        <v>74</v>
      </c>
      <c r="AV28" s="39"/>
      <c r="AW28" s="39"/>
      <c r="AX28" s="39"/>
      <c r="AY28" s="39"/>
      <c r="AZ28" s="39" t="s">
        <v>193</v>
      </c>
      <c r="BA28" s="52"/>
      <c r="BB28" s="52"/>
      <c r="BC28" s="206" t="s">
        <v>207</v>
      </c>
    </row>
    <row r="29" spans="1:55" ht="51.75" thickBot="1" x14ac:dyDescent="0.25">
      <c r="B29" s="116" t="s">
        <v>119</v>
      </c>
      <c r="C29" s="39" t="s">
        <v>183</v>
      </c>
      <c r="D29" s="39" t="s">
        <v>184</v>
      </c>
      <c r="E29" s="39" t="s">
        <v>185</v>
      </c>
      <c r="F29" s="202" t="s">
        <v>186</v>
      </c>
      <c r="G29" s="42" t="s">
        <v>187</v>
      </c>
      <c r="H29" s="42" t="s">
        <v>188</v>
      </c>
      <c r="I29" s="39" t="s">
        <v>208</v>
      </c>
      <c r="J29" s="39" t="s">
        <v>209</v>
      </c>
      <c r="K29" s="39" t="s">
        <v>210</v>
      </c>
      <c r="L29" s="44" t="s">
        <v>211</v>
      </c>
      <c r="M29" s="43" t="s">
        <v>69</v>
      </c>
      <c r="N29" s="39" t="s">
        <v>92</v>
      </c>
      <c r="O29" s="39" t="s">
        <v>81</v>
      </c>
      <c r="P29" s="39" t="s">
        <v>81</v>
      </c>
      <c r="Q29" s="204">
        <v>1</v>
      </c>
      <c r="R29" s="208">
        <v>0.2</v>
      </c>
      <c r="S29" s="205" t="s">
        <v>73</v>
      </c>
      <c r="T29" s="46">
        <v>43466</v>
      </c>
      <c r="U29" s="46">
        <v>43830</v>
      </c>
      <c r="V29" s="47">
        <v>1</v>
      </c>
      <c r="W29" s="48">
        <v>1</v>
      </c>
      <c r="X29" s="49">
        <f t="shared" si="0"/>
        <v>1</v>
      </c>
      <c r="Y29" s="45">
        <f t="shared" si="1"/>
        <v>0.2</v>
      </c>
      <c r="Z29" s="47">
        <v>1</v>
      </c>
      <c r="AA29" s="48">
        <v>1</v>
      </c>
      <c r="AB29" s="49">
        <f t="shared" si="2"/>
        <v>1</v>
      </c>
      <c r="AC29" s="45">
        <f t="shared" si="3"/>
        <v>0.2</v>
      </c>
      <c r="AD29" s="47">
        <v>1</v>
      </c>
      <c r="AE29" s="48">
        <v>1</v>
      </c>
      <c r="AF29" s="49">
        <f t="shared" si="4"/>
        <v>1</v>
      </c>
      <c r="AG29" s="45">
        <f t="shared" si="5"/>
        <v>0.2</v>
      </c>
      <c r="AH29" s="50">
        <v>1</v>
      </c>
      <c r="AI29" s="48">
        <v>1</v>
      </c>
      <c r="AJ29" s="49">
        <f t="shared" si="6"/>
        <v>1</v>
      </c>
      <c r="AK29" s="45">
        <f t="shared" si="7"/>
        <v>0.2</v>
      </c>
      <c r="AL29" s="45">
        <f t="shared" si="8"/>
        <v>0.2</v>
      </c>
      <c r="AM29" s="346"/>
      <c r="AN29" s="39"/>
      <c r="AO29" s="39"/>
      <c r="AP29" s="39"/>
      <c r="AQ29" s="39" t="s">
        <v>74</v>
      </c>
      <c r="AR29" s="39" t="s">
        <v>74</v>
      </c>
      <c r="AS29" s="39"/>
      <c r="AT29" s="39"/>
      <c r="AU29" s="39"/>
      <c r="AV29" s="39"/>
      <c r="AW29" s="39"/>
      <c r="AX29" s="39"/>
      <c r="AY29" s="39"/>
      <c r="AZ29" s="39" t="s">
        <v>193</v>
      </c>
      <c r="BA29" s="52"/>
      <c r="BB29" s="52"/>
      <c r="BC29" s="206"/>
    </row>
    <row r="30" spans="1:55" ht="51.75" thickBot="1" x14ac:dyDescent="0.25">
      <c r="B30" s="116" t="s">
        <v>119</v>
      </c>
      <c r="C30" s="39" t="s">
        <v>183</v>
      </c>
      <c r="D30" s="39" t="s">
        <v>184</v>
      </c>
      <c r="E30" s="39" t="s">
        <v>185</v>
      </c>
      <c r="F30" s="202" t="s">
        <v>186</v>
      </c>
      <c r="G30" s="42" t="s">
        <v>187</v>
      </c>
      <c r="H30" s="42" t="s">
        <v>188</v>
      </c>
      <c r="I30" s="203" t="s">
        <v>212</v>
      </c>
      <c r="J30" s="39" t="s">
        <v>213</v>
      </c>
      <c r="K30" s="203" t="s">
        <v>214</v>
      </c>
      <c r="L30" s="44" t="s">
        <v>215</v>
      </c>
      <c r="M30" s="43" t="s">
        <v>69</v>
      </c>
      <c r="N30" s="39" t="s">
        <v>92</v>
      </c>
      <c r="O30" s="209" t="s">
        <v>81</v>
      </c>
      <c r="P30" s="209" t="s">
        <v>81</v>
      </c>
      <c r="Q30" s="204">
        <v>1</v>
      </c>
      <c r="R30" s="204">
        <v>0.1</v>
      </c>
      <c r="S30" s="205" t="s">
        <v>73</v>
      </c>
      <c r="T30" s="46">
        <v>43466</v>
      </c>
      <c r="U30" s="46">
        <v>43830</v>
      </c>
      <c r="V30" s="47">
        <v>1</v>
      </c>
      <c r="W30" s="48">
        <v>1</v>
      </c>
      <c r="X30" s="49">
        <f t="shared" si="0"/>
        <v>1</v>
      </c>
      <c r="Y30" s="45">
        <f t="shared" si="1"/>
        <v>0.1</v>
      </c>
      <c r="Z30" s="47">
        <v>1</v>
      </c>
      <c r="AA30" s="48">
        <v>1</v>
      </c>
      <c r="AB30" s="49">
        <f t="shared" si="2"/>
        <v>1</v>
      </c>
      <c r="AC30" s="45">
        <f t="shared" si="3"/>
        <v>0.1</v>
      </c>
      <c r="AD30" s="47">
        <v>1</v>
      </c>
      <c r="AE30" s="48">
        <v>1</v>
      </c>
      <c r="AF30" s="49">
        <f t="shared" si="4"/>
        <v>1</v>
      </c>
      <c r="AG30" s="45">
        <f t="shared" si="5"/>
        <v>0.1</v>
      </c>
      <c r="AH30" s="50">
        <v>1</v>
      </c>
      <c r="AI30" s="48">
        <v>1</v>
      </c>
      <c r="AJ30" s="49">
        <f t="shared" si="6"/>
        <v>1</v>
      </c>
      <c r="AK30" s="45">
        <f t="shared" si="7"/>
        <v>0.1</v>
      </c>
      <c r="AL30" s="45">
        <f t="shared" si="8"/>
        <v>0.1</v>
      </c>
      <c r="AM30" s="346"/>
      <c r="AN30" s="39"/>
      <c r="AO30" s="39"/>
      <c r="AP30" s="39" t="s">
        <v>74</v>
      </c>
      <c r="AQ30" s="39"/>
      <c r="AR30" s="39" t="s">
        <v>74</v>
      </c>
      <c r="AS30" s="39"/>
      <c r="AT30" s="39"/>
      <c r="AU30" s="39"/>
      <c r="AV30" s="39"/>
      <c r="AW30" s="39"/>
      <c r="AX30" s="39"/>
      <c r="AY30" s="39"/>
      <c r="AZ30" s="39" t="s">
        <v>193</v>
      </c>
      <c r="BA30" s="52"/>
      <c r="BB30" s="52"/>
      <c r="BC30" s="206"/>
    </row>
    <row r="31" spans="1:55" ht="51.75" thickBot="1" x14ac:dyDescent="0.25">
      <c r="B31" s="116" t="s">
        <v>119</v>
      </c>
      <c r="C31" s="39" t="s">
        <v>183</v>
      </c>
      <c r="D31" s="39" t="s">
        <v>184</v>
      </c>
      <c r="E31" s="39" t="s">
        <v>185</v>
      </c>
      <c r="F31" s="202" t="s">
        <v>186</v>
      </c>
      <c r="G31" s="42" t="s">
        <v>187</v>
      </c>
      <c r="H31" s="42" t="s">
        <v>188</v>
      </c>
      <c r="I31" s="203" t="s">
        <v>216</v>
      </c>
      <c r="J31" s="210" t="s">
        <v>217</v>
      </c>
      <c r="K31" s="203" t="s">
        <v>218</v>
      </c>
      <c r="L31" s="211" t="s">
        <v>219</v>
      </c>
      <c r="M31" s="43" t="s">
        <v>69</v>
      </c>
      <c r="N31" s="39" t="s">
        <v>92</v>
      </c>
      <c r="O31" s="209" t="s">
        <v>81</v>
      </c>
      <c r="P31" s="209" t="s">
        <v>81</v>
      </c>
      <c r="Q31" s="205">
        <v>3</v>
      </c>
      <c r="R31" s="204">
        <v>0.1</v>
      </c>
      <c r="S31" s="205" t="s">
        <v>220</v>
      </c>
      <c r="T31" s="46">
        <v>43466</v>
      </c>
      <c r="U31" s="46">
        <v>43830</v>
      </c>
      <c r="V31" s="47">
        <v>0.5</v>
      </c>
      <c r="W31" s="48">
        <v>0.5</v>
      </c>
      <c r="X31" s="49">
        <f t="shared" si="0"/>
        <v>1</v>
      </c>
      <c r="Y31" s="45">
        <f t="shared" si="1"/>
        <v>0.1</v>
      </c>
      <c r="Z31" s="43">
        <v>0</v>
      </c>
      <c r="AA31" s="64">
        <v>0.5</v>
      </c>
      <c r="AB31" s="49">
        <f t="shared" si="2"/>
        <v>0</v>
      </c>
      <c r="AC31" s="45">
        <f t="shared" si="3"/>
        <v>0</v>
      </c>
      <c r="AD31" s="43">
        <v>0</v>
      </c>
      <c r="AE31" s="64">
        <v>1</v>
      </c>
      <c r="AF31" s="49">
        <f>IF(AE31=0,"N/A",AD31/AE31)</f>
        <v>0</v>
      </c>
      <c r="AG31" s="45">
        <f t="shared" si="5"/>
        <v>0</v>
      </c>
      <c r="AH31" s="50">
        <v>0.5</v>
      </c>
      <c r="AI31" s="48">
        <v>1</v>
      </c>
      <c r="AJ31" s="49">
        <f t="shared" si="6"/>
        <v>0.5</v>
      </c>
      <c r="AK31" s="45">
        <f t="shared" si="7"/>
        <v>0.05</v>
      </c>
      <c r="AL31" s="45">
        <f t="shared" si="8"/>
        <v>3.7500000000000006E-2</v>
      </c>
      <c r="AM31" s="346"/>
      <c r="AN31" s="39"/>
      <c r="AO31" s="39"/>
      <c r="AP31" s="39"/>
      <c r="AQ31" s="39"/>
      <c r="AR31" s="39" t="s">
        <v>74</v>
      </c>
      <c r="AS31" s="39"/>
      <c r="AT31" s="39" t="s">
        <v>74</v>
      </c>
      <c r="AU31" s="39"/>
      <c r="AV31" s="39"/>
      <c r="AW31" s="39"/>
      <c r="AX31" s="39"/>
      <c r="AY31" s="39"/>
      <c r="AZ31" s="39" t="s">
        <v>193</v>
      </c>
      <c r="BA31" s="52"/>
      <c r="BB31" s="52"/>
      <c r="BC31" s="206"/>
    </row>
    <row r="32" spans="1:55" ht="51.75" thickBot="1" x14ac:dyDescent="0.25">
      <c r="B32" s="118" t="s">
        <v>119</v>
      </c>
      <c r="C32" s="70" t="s">
        <v>183</v>
      </c>
      <c r="D32" s="70" t="s">
        <v>184</v>
      </c>
      <c r="E32" s="70" t="s">
        <v>185</v>
      </c>
      <c r="F32" s="212" t="s">
        <v>186</v>
      </c>
      <c r="G32" s="69" t="s">
        <v>187</v>
      </c>
      <c r="H32" s="69" t="s">
        <v>188</v>
      </c>
      <c r="I32" s="213" t="s">
        <v>221</v>
      </c>
      <c r="J32" s="213" t="s">
        <v>222</v>
      </c>
      <c r="K32" s="213" t="s">
        <v>223</v>
      </c>
      <c r="L32" s="214" t="s">
        <v>224</v>
      </c>
      <c r="M32" s="66" t="s">
        <v>69</v>
      </c>
      <c r="N32" s="70" t="s">
        <v>92</v>
      </c>
      <c r="O32" s="215" t="s">
        <v>81</v>
      </c>
      <c r="P32" s="215" t="s">
        <v>81</v>
      </c>
      <c r="Q32" s="216">
        <v>1</v>
      </c>
      <c r="R32" s="216">
        <v>0.1</v>
      </c>
      <c r="S32" s="217" t="s">
        <v>220</v>
      </c>
      <c r="T32" s="73">
        <v>43466</v>
      </c>
      <c r="U32" s="73">
        <v>43830</v>
      </c>
      <c r="V32" s="47">
        <v>1</v>
      </c>
      <c r="W32" s="48">
        <v>1</v>
      </c>
      <c r="X32" s="76">
        <f t="shared" si="0"/>
        <v>1</v>
      </c>
      <c r="Y32" s="72">
        <f t="shared" si="1"/>
        <v>0.1</v>
      </c>
      <c r="Z32" s="47">
        <v>1</v>
      </c>
      <c r="AA32" s="48">
        <v>1</v>
      </c>
      <c r="AB32" s="76">
        <f t="shared" si="2"/>
        <v>1</v>
      </c>
      <c r="AC32" s="72">
        <f t="shared" si="3"/>
        <v>0.1</v>
      </c>
      <c r="AD32" s="47">
        <v>1</v>
      </c>
      <c r="AE32" s="48">
        <v>1</v>
      </c>
      <c r="AF32" s="76">
        <f t="shared" si="4"/>
        <v>1</v>
      </c>
      <c r="AG32" s="72">
        <f t="shared" si="5"/>
        <v>0.1</v>
      </c>
      <c r="AH32" s="50">
        <v>1</v>
      </c>
      <c r="AI32" s="48">
        <v>1</v>
      </c>
      <c r="AJ32" s="76">
        <f t="shared" si="6"/>
        <v>1</v>
      </c>
      <c r="AK32" s="72">
        <f t="shared" si="7"/>
        <v>0.1</v>
      </c>
      <c r="AL32" s="79">
        <f t="shared" si="8"/>
        <v>0.1</v>
      </c>
      <c r="AM32" s="346"/>
      <c r="AN32" s="70"/>
      <c r="AO32" s="70"/>
      <c r="AP32" s="70"/>
      <c r="AQ32" s="70"/>
      <c r="AR32" s="70" t="s">
        <v>74</v>
      </c>
      <c r="AS32" s="70"/>
      <c r="AT32" s="70"/>
      <c r="AU32" s="70"/>
      <c r="AV32" s="70"/>
      <c r="AW32" s="70"/>
      <c r="AX32" s="70"/>
      <c r="AY32" s="70"/>
      <c r="AZ32" s="70" t="s">
        <v>193</v>
      </c>
      <c r="BA32" s="80"/>
      <c r="BB32" s="80"/>
      <c r="BC32" s="218"/>
    </row>
    <row r="33" spans="2:55" ht="51.75" thickBot="1" x14ac:dyDescent="0.25">
      <c r="B33" s="82" t="s">
        <v>119</v>
      </c>
      <c r="C33" s="86" t="s">
        <v>225</v>
      </c>
      <c r="D33" s="86" t="s">
        <v>226</v>
      </c>
      <c r="E33" s="86" t="s">
        <v>227</v>
      </c>
      <c r="F33" s="84" t="s">
        <v>228</v>
      </c>
      <c r="G33" s="85" t="s">
        <v>187</v>
      </c>
      <c r="H33" s="85" t="s">
        <v>229</v>
      </c>
      <c r="I33" s="219" t="s">
        <v>230</v>
      </c>
      <c r="J33" s="220" t="s">
        <v>231</v>
      </c>
      <c r="K33" s="219" t="s">
        <v>232</v>
      </c>
      <c r="L33" s="221" t="s">
        <v>233</v>
      </c>
      <c r="M33" s="86" t="s">
        <v>69</v>
      </c>
      <c r="N33" s="83" t="s">
        <v>83</v>
      </c>
      <c r="O33" s="220" t="s">
        <v>81</v>
      </c>
      <c r="P33" s="220" t="s">
        <v>81</v>
      </c>
      <c r="Q33" s="222">
        <v>1</v>
      </c>
      <c r="R33" s="223">
        <v>0.2</v>
      </c>
      <c r="S33" s="85" t="s">
        <v>73</v>
      </c>
      <c r="T33" s="88">
        <v>43466</v>
      </c>
      <c r="U33" s="88">
        <v>43830</v>
      </c>
      <c r="V33" s="86">
        <v>3</v>
      </c>
      <c r="W33" s="27">
        <v>3</v>
      </c>
      <c r="X33" s="90">
        <f t="shared" si="0"/>
        <v>1</v>
      </c>
      <c r="Y33" s="87">
        <f t="shared" si="1"/>
        <v>0.2</v>
      </c>
      <c r="Z33" s="86">
        <v>3</v>
      </c>
      <c r="AA33" s="27">
        <v>3</v>
      </c>
      <c r="AB33" s="90">
        <f t="shared" si="2"/>
        <v>1</v>
      </c>
      <c r="AC33" s="87">
        <f t="shared" si="3"/>
        <v>0.2</v>
      </c>
      <c r="AD33" s="86">
        <v>3</v>
      </c>
      <c r="AE33" s="27">
        <v>3</v>
      </c>
      <c r="AF33" s="90">
        <f t="shared" si="4"/>
        <v>1</v>
      </c>
      <c r="AG33" s="87">
        <f t="shared" si="5"/>
        <v>0.2</v>
      </c>
      <c r="AH33" s="91">
        <v>3</v>
      </c>
      <c r="AI33" s="27">
        <v>3</v>
      </c>
      <c r="AJ33" s="90">
        <f t="shared" si="6"/>
        <v>1</v>
      </c>
      <c r="AK33" s="87">
        <f t="shared" si="7"/>
        <v>0.2</v>
      </c>
      <c r="AL33" s="87">
        <f t="shared" si="8"/>
        <v>0.2</v>
      </c>
      <c r="AM33" s="345">
        <f>SUM(AL33:AL40)</f>
        <v>0.99999999999999989</v>
      </c>
      <c r="AN33" s="83" t="s">
        <v>74</v>
      </c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 t="s">
        <v>234</v>
      </c>
      <c r="BA33" s="93"/>
      <c r="BB33" s="93"/>
      <c r="BC33" s="94"/>
    </row>
    <row r="34" spans="2:55" ht="64.5" thickBot="1" x14ac:dyDescent="0.25">
      <c r="B34" s="224" t="s">
        <v>119</v>
      </c>
      <c r="C34" s="163" t="s">
        <v>225</v>
      </c>
      <c r="D34" s="163" t="s">
        <v>226</v>
      </c>
      <c r="E34" s="163" t="s">
        <v>227</v>
      </c>
      <c r="F34" s="225" t="s">
        <v>228</v>
      </c>
      <c r="G34" s="165" t="s">
        <v>187</v>
      </c>
      <c r="H34" s="165" t="s">
        <v>229</v>
      </c>
      <c r="I34" s="226" t="s">
        <v>235</v>
      </c>
      <c r="J34" s="227" t="s">
        <v>236</v>
      </c>
      <c r="K34" s="226" t="s">
        <v>237</v>
      </c>
      <c r="L34" s="228" t="s">
        <v>238</v>
      </c>
      <c r="M34" s="163" t="s">
        <v>69</v>
      </c>
      <c r="N34" s="169" t="s">
        <v>83</v>
      </c>
      <c r="O34" s="229" t="s">
        <v>239</v>
      </c>
      <c r="P34" s="169" t="s">
        <v>240</v>
      </c>
      <c r="Q34" s="230">
        <v>1</v>
      </c>
      <c r="R34" s="231">
        <v>0.1</v>
      </c>
      <c r="S34" s="165" t="s">
        <v>73</v>
      </c>
      <c r="T34" s="172">
        <v>43466</v>
      </c>
      <c r="U34" s="172">
        <v>43830</v>
      </c>
      <c r="V34" s="163">
        <v>4</v>
      </c>
      <c r="W34" s="173">
        <v>4</v>
      </c>
      <c r="X34" s="174">
        <f t="shared" si="0"/>
        <v>1</v>
      </c>
      <c r="Y34" s="170">
        <f t="shared" si="1"/>
        <v>0.1</v>
      </c>
      <c r="Z34" s="163">
        <v>4</v>
      </c>
      <c r="AA34" s="173">
        <v>4</v>
      </c>
      <c r="AB34" s="174">
        <f t="shared" si="2"/>
        <v>1</v>
      </c>
      <c r="AC34" s="170">
        <f t="shared" si="3"/>
        <v>0.1</v>
      </c>
      <c r="AD34" s="163">
        <v>4</v>
      </c>
      <c r="AE34" s="173">
        <v>4</v>
      </c>
      <c r="AF34" s="174">
        <f t="shared" si="4"/>
        <v>1</v>
      </c>
      <c r="AG34" s="170">
        <f t="shared" si="5"/>
        <v>0.1</v>
      </c>
      <c r="AH34" s="207">
        <v>4</v>
      </c>
      <c r="AI34" s="173">
        <v>4</v>
      </c>
      <c r="AJ34" s="174">
        <f t="shared" si="6"/>
        <v>1</v>
      </c>
      <c r="AK34" s="170">
        <f t="shared" si="7"/>
        <v>0.1</v>
      </c>
      <c r="AL34" s="170">
        <f t="shared" si="8"/>
        <v>0.1</v>
      </c>
      <c r="AM34" s="345"/>
      <c r="AN34" s="169"/>
      <c r="AO34" s="169"/>
      <c r="AP34" s="169"/>
      <c r="AQ34" s="169"/>
      <c r="AR34" s="169"/>
      <c r="AS34" s="169"/>
      <c r="AT34" s="169"/>
      <c r="AU34" s="169"/>
      <c r="AV34" s="169" t="s">
        <v>74</v>
      </c>
      <c r="AW34" s="169"/>
      <c r="AX34" s="169"/>
      <c r="AY34" s="169"/>
      <c r="AZ34" s="169" t="s">
        <v>241</v>
      </c>
      <c r="BA34" s="232"/>
      <c r="BB34" s="232"/>
      <c r="BC34" s="233"/>
    </row>
    <row r="35" spans="2:55" ht="77.25" thickBot="1" x14ac:dyDescent="0.25">
      <c r="B35" s="224" t="s">
        <v>119</v>
      </c>
      <c r="C35" s="163" t="s">
        <v>225</v>
      </c>
      <c r="D35" s="163" t="s">
        <v>226</v>
      </c>
      <c r="E35" s="163" t="s">
        <v>227</v>
      </c>
      <c r="F35" s="225" t="s">
        <v>228</v>
      </c>
      <c r="G35" s="165" t="s">
        <v>187</v>
      </c>
      <c r="H35" s="165" t="s">
        <v>229</v>
      </c>
      <c r="I35" s="226" t="s">
        <v>242</v>
      </c>
      <c r="J35" s="227" t="s">
        <v>243</v>
      </c>
      <c r="K35" s="226" t="s">
        <v>244</v>
      </c>
      <c r="L35" s="228" t="s">
        <v>245</v>
      </c>
      <c r="M35" s="163" t="s">
        <v>69</v>
      </c>
      <c r="N35" s="169" t="s">
        <v>83</v>
      </c>
      <c r="O35" s="229" t="s">
        <v>239</v>
      </c>
      <c r="P35" s="169" t="s">
        <v>240</v>
      </c>
      <c r="Q35" s="230">
        <v>1</v>
      </c>
      <c r="R35" s="231">
        <v>0.2</v>
      </c>
      <c r="S35" s="165" t="s">
        <v>171</v>
      </c>
      <c r="T35" s="172">
        <v>43466</v>
      </c>
      <c r="U35" s="172">
        <v>43830</v>
      </c>
      <c r="V35" s="163">
        <v>8</v>
      </c>
      <c r="W35" s="173">
        <v>8</v>
      </c>
      <c r="X35" s="174">
        <f t="shared" si="0"/>
        <v>1</v>
      </c>
      <c r="Y35" s="170">
        <f t="shared" si="1"/>
        <v>0.2</v>
      </c>
      <c r="Z35" s="163">
        <v>0</v>
      </c>
      <c r="AA35" s="173">
        <v>0</v>
      </c>
      <c r="AB35" s="174" t="str">
        <f t="shared" si="2"/>
        <v>N/A</v>
      </c>
      <c r="AC35" s="170" t="str">
        <f t="shared" si="3"/>
        <v>N/A</v>
      </c>
      <c r="AD35" s="163">
        <v>0</v>
      </c>
      <c r="AE35" s="173">
        <v>0</v>
      </c>
      <c r="AF35" s="174" t="str">
        <f t="shared" si="4"/>
        <v>N/A</v>
      </c>
      <c r="AG35" s="170" t="str">
        <f t="shared" si="5"/>
        <v>N/A</v>
      </c>
      <c r="AH35" s="207">
        <v>8</v>
      </c>
      <c r="AI35" s="173">
        <v>8</v>
      </c>
      <c r="AJ35" s="174">
        <f t="shared" si="6"/>
        <v>1</v>
      </c>
      <c r="AK35" s="170">
        <f t="shared" si="7"/>
        <v>0.2</v>
      </c>
      <c r="AL35" s="170">
        <f t="shared" si="8"/>
        <v>0.2</v>
      </c>
      <c r="AM35" s="345"/>
      <c r="AN35" s="169"/>
      <c r="AO35" s="169"/>
      <c r="AP35" s="169"/>
      <c r="AQ35" s="169"/>
      <c r="AR35" s="169"/>
      <c r="AS35" s="169"/>
      <c r="AT35" s="169"/>
      <c r="AU35" s="169"/>
      <c r="AV35" s="169" t="s">
        <v>74</v>
      </c>
      <c r="AW35" s="169"/>
      <c r="AX35" s="169"/>
      <c r="AY35" s="169"/>
      <c r="AZ35" s="169" t="s">
        <v>241</v>
      </c>
      <c r="BA35" s="232"/>
      <c r="BB35" s="232"/>
      <c r="BC35" s="233"/>
    </row>
    <row r="36" spans="2:55" ht="64.5" thickBot="1" x14ac:dyDescent="0.25">
      <c r="B36" s="224" t="s">
        <v>119</v>
      </c>
      <c r="C36" s="163" t="s">
        <v>225</v>
      </c>
      <c r="D36" s="163" t="s">
        <v>226</v>
      </c>
      <c r="E36" s="163" t="s">
        <v>227</v>
      </c>
      <c r="F36" s="225" t="s">
        <v>228</v>
      </c>
      <c r="G36" s="165" t="s">
        <v>187</v>
      </c>
      <c r="H36" s="165" t="s">
        <v>229</v>
      </c>
      <c r="I36" s="226" t="s">
        <v>246</v>
      </c>
      <c r="J36" s="227" t="s">
        <v>247</v>
      </c>
      <c r="K36" s="226" t="s">
        <v>248</v>
      </c>
      <c r="L36" s="228" t="s">
        <v>249</v>
      </c>
      <c r="M36" s="163" t="s">
        <v>69</v>
      </c>
      <c r="N36" s="169" t="s">
        <v>83</v>
      </c>
      <c r="O36" s="227" t="s">
        <v>239</v>
      </c>
      <c r="P36" s="169" t="s">
        <v>240</v>
      </c>
      <c r="Q36" s="230">
        <v>1</v>
      </c>
      <c r="R36" s="231">
        <v>0.1</v>
      </c>
      <c r="S36" s="165" t="s">
        <v>171</v>
      </c>
      <c r="T36" s="172">
        <v>43466</v>
      </c>
      <c r="U36" s="172">
        <v>43830</v>
      </c>
      <c r="V36" s="163">
        <v>1</v>
      </c>
      <c r="W36" s="173">
        <v>1</v>
      </c>
      <c r="X36" s="174">
        <f t="shared" si="0"/>
        <v>1</v>
      </c>
      <c r="Y36" s="170">
        <f t="shared" si="1"/>
        <v>0.1</v>
      </c>
      <c r="Z36" s="163">
        <v>0</v>
      </c>
      <c r="AA36" s="173">
        <v>0</v>
      </c>
      <c r="AB36" s="174" t="str">
        <f t="shared" si="2"/>
        <v>N/A</v>
      </c>
      <c r="AC36" s="170" t="str">
        <f t="shared" si="3"/>
        <v>N/A</v>
      </c>
      <c r="AD36" s="163">
        <v>0</v>
      </c>
      <c r="AE36" s="173">
        <v>0</v>
      </c>
      <c r="AF36" s="174" t="str">
        <f t="shared" si="4"/>
        <v>N/A</v>
      </c>
      <c r="AG36" s="170" t="str">
        <f t="shared" si="5"/>
        <v>N/A</v>
      </c>
      <c r="AH36" s="207">
        <v>1</v>
      </c>
      <c r="AI36" s="173">
        <v>1</v>
      </c>
      <c r="AJ36" s="174">
        <f t="shared" si="6"/>
        <v>1</v>
      </c>
      <c r="AK36" s="170">
        <f t="shared" si="7"/>
        <v>0.1</v>
      </c>
      <c r="AL36" s="170">
        <f t="shared" si="8"/>
        <v>0.1</v>
      </c>
      <c r="AM36" s="345"/>
      <c r="AN36" s="169"/>
      <c r="AO36" s="169"/>
      <c r="AP36" s="169"/>
      <c r="AQ36" s="169"/>
      <c r="AR36" s="169"/>
      <c r="AS36" s="169"/>
      <c r="AT36" s="169"/>
      <c r="AU36" s="169"/>
      <c r="AV36" s="169" t="s">
        <v>74</v>
      </c>
      <c r="AW36" s="169"/>
      <c r="AX36" s="169"/>
      <c r="AY36" s="169"/>
      <c r="AZ36" s="169" t="s">
        <v>241</v>
      </c>
      <c r="BA36" s="232"/>
      <c r="BB36" s="232"/>
      <c r="BC36" s="233"/>
    </row>
    <row r="37" spans="2:55" ht="51.75" thickBot="1" x14ac:dyDescent="0.25">
      <c r="B37" s="224" t="s">
        <v>119</v>
      </c>
      <c r="C37" s="163" t="s">
        <v>225</v>
      </c>
      <c r="D37" s="163" t="s">
        <v>226</v>
      </c>
      <c r="E37" s="163" t="s">
        <v>227</v>
      </c>
      <c r="F37" s="225" t="s">
        <v>228</v>
      </c>
      <c r="G37" s="165" t="s">
        <v>187</v>
      </c>
      <c r="H37" s="165" t="s">
        <v>229</v>
      </c>
      <c r="I37" s="226" t="s">
        <v>250</v>
      </c>
      <c r="J37" s="227" t="s">
        <v>251</v>
      </c>
      <c r="K37" s="226" t="s">
        <v>252</v>
      </c>
      <c r="L37" s="228" t="s">
        <v>253</v>
      </c>
      <c r="M37" s="163" t="s">
        <v>69</v>
      </c>
      <c r="N37" s="169" t="s">
        <v>83</v>
      </c>
      <c r="O37" s="229" t="s">
        <v>239</v>
      </c>
      <c r="P37" s="169" t="s">
        <v>240</v>
      </c>
      <c r="Q37" s="230">
        <v>1</v>
      </c>
      <c r="R37" s="231">
        <v>0.1</v>
      </c>
      <c r="S37" s="165" t="s">
        <v>254</v>
      </c>
      <c r="T37" s="172">
        <v>43466</v>
      </c>
      <c r="U37" s="172">
        <v>43830</v>
      </c>
      <c r="V37" s="163">
        <v>3</v>
      </c>
      <c r="W37" s="173">
        <v>3</v>
      </c>
      <c r="X37" s="174">
        <f t="shared" si="0"/>
        <v>1</v>
      </c>
      <c r="Y37" s="170">
        <f t="shared" si="1"/>
        <v>0.1</v>
      </c>
      <c r="Z37" s="163">
        <v>3</v>
      </c>
      <c r="AA37" s="173">
        <v>3</v>
      </c>
      <c r="AB37" s="174">
        <f t="shared" si="2"/>
        <v>1</v>
      </c>
      <c r="AC37" s="170">
        <f t="shared" si="3"/>
        <v>0.1</v>
      </c>
      <c r="AD37" s="163">
        <v>3</v>
      </c>
      <c r="AE37" s="173">
        <v>3</v>
      </c>
      <c r="AF37" s="174">
        <f t="shared" si="4"/>
        <v>1</v>
      </c>
      <c r="AG37" s="170">
        <f t="shared" si="5"/>
        <v>0.1</v>
      </c>
      <c r="AH37" s="207">
        <v>1</v>
      </c>
      <c r="AI37" s="173">
        <v>1</v>
      </c>
      <c r="AJ37" s="174">
        <f t="shared" si="6"/>
        <v>1</v>
      </c>
      <c r="AK37" s="170">
        <f t="shared" si="7"/>
        <v>0.1</v>
      </c>
      <c r="AL37" s="170">
        <f t="shared" si="8"/>
        <v>0.1</v>
      </c>
      <c r="AM37" s="345"/>
      <c r="AN37" s="169"/>
      <c r="AO37" s="169"/>
      <c r="AP37" s="169"/>
      <c r="AQ37" s="169"/>
      <c r="AR37" s="169"/>
      <c r="AS37" s="169"/>
      <c r="AT37" s="169"/>
      <c r="AU37" s="169"/>
      <c r="AV37" s="169" t="s">
        <v>74</v>
      </c>
      <c r="AW37" s="169"/>
      <c r="AX37" s="169"/>
      <c r="AY37" s="169"/>
      <c r="AZ37" s="169" t="s">
        <v>241</v>
      </c>
      <c r="BA37" s="232"/>
      <c r="BB37" s="232"/>
      <c r="BC37" s="233"/>
    </row>
    <row r="38" spans="2:55" ht="51.75" thickBot="1" x14ac:dyDescent="0.25">
      <c r="B38" s="224" t="s">
        <v>119</v>
      </c>
      <c r="C38" s="163" t="s">
        <v>225</v>
      </c>
      <c r="D38" s="163" t="s">
        <v>226</v>
      </c>
      <c r="E38" s="163" t="s">
        <v>227</v>
      </c>
      <c r="F38" s="225" t="s">
        <v>228</v>
      </c>
      <c r="G38" s="165" t="s">
        <v>187</v>
      </c>
      <c r="H38" s="165" t="s">
        <v>229</v>
      </c>
      <c r="I38" s="227" t="s">
        <v>255</v>
      </c>
      <c r="J38" s="227" t="s">
        <v>256</v>
      </c>
      <c r="K38" s="227" t="s">
        <v>257</v>
      </c>
      <c r="L38" s="228" t="s">
        <v>258</v>
      </c>
      <c r="M38" s="163" t="s">
        <v>69</v>
      </c>
      <c r="N38" s="169" t="s">
        <v>83</v>
      </c>
      <c r="O38" s="229" t="s">
        <v>239</v>
      </c>
      <c r="P38" s="169" t="s">
        <v>240</v>
      </c>
      <c r="Q38" s="230">
        <v>1</v>
      </c>
      <c r="R38" s="231">
        <v>0.1</v>
      </c>
      <c r="S38" s="165" t="s">
        <v>73</v>
      </c>
      <c r="T38" s="172">
        <v>43466</v>
      </c>
      <c r="U38" s="172">
        <v>43830</v>
      </c>
      <c r="V38" s="163">
        <v>1</v>
      </c>
      <c r="W38" s="173">
        <v>1</v>
      </c>
      <c r="X38" s="174">
        <f t="shared" si="0"/>
        <v>1</v>
      </c>
      <c r="Y38" s="170">
        <f t="shared" si="1"/>
        <v>0.1</v>
      </c>
      <c r="Z38" s="163">
        <v>1</v>
      </c>
      <c r="AA38" s="173">
        <v>1</v>
      </c>
      <c r="AB38" s="174">
        <f t="shared" si="2"/>
        <v>1</v>
      </c>
      <c r="AC38" s="170">
        <f t="shared" si="3"/>
        <v>0.1</v>
      </c>
      <c r="AD38" s="163">
        <v>1</v>
      </c>
      <c r="AE38" s="173">
        <v>1</v>
      </c>
      <c r="AF38" s="174">
        <f t="shared" si="4"/>
        <v>1</v>
      </c>
      <c r="AG38" s="170">
        <f t="shared" si="5"/>
        <v>0.1</v>
      </c>
      <c r="AH38" s="207">
        <v>1</v>
      </c>
      <c r="AI38" s="173">
        <v>1</v>
      </c>
      <c r="AJ38" s="174">
        <f t="shared" si="6"/>
        <v>1</v>
      </c>
      <c r="AK38" s="170">
        <f t="shared" si="7"/>
        <v>0.1</v>
      </c>
      <c r="AL38" s="170">
        <f t="shared" si="8"/>
        <v>0.1</v>
      </c>
      <c r="AM38" s="345"/>
      <c r="AN38" s="169"/>
      <c r="AO38" s="169"/>
      <c r="AP38" s="169"/>
      <c r="AQ38" s="169"/>
      <c r="AR38" s="169"/>
      <c r="AS38" s="169"/>
      <c r="AT38" s="169"/>
      <c r="AU38" s="169"/>
      <c r="AV38" s="169" t="s">
        <v>74</v>
      </c>
      <c r="AW38" s="169"/>
      <c r="AX38" s="169"/>
      <c r="AY38" s="169"/>
      <c r="AZ38" s="169" t="s">
        <v>241</v>
      </c>
      <c r="BA38" s="232"/>
      <c r="BB38" s="232"/>
      <c r="BC38" s="233"/>
    </row>
    <row r="39" spans="2:55" ht="64.5" thickBot="1" x14ac:dyDescent="0.25">
      <c r="B39" s="224" t="s">
        <v>119</v>
      </c>
      <c r="C39" s="163" t="s">
        <v>225</v>
      </c>
      <c r="D39" s="163" t="s">
        <v>226</v>
      </c>
      <c r="E39" s="163" t="s">
        <v>227</v>
      </c>
      <c r="F39" s="225" t="s">
        <v>228</v>
      </c>
      <c r="G39" s="165" t="s">
        <v>187</v>
      </c>
      <c r="H39" s="165" t="s">
        <v>229</v>
      </c>
      <c r="I39" s="226" t="s">
        <v>259</v>
      </c>
      <c r="J39" s="227" t="s">
        <v>260</v>
      </c>
      <c r="K39" s="226" t="s">
        <v>261</v>
      </c>
      <c r="L39" s="228" t="s">
        <v>262</v>
      </c>
      <c r="M39" s="163" t="s">
        <v>69</v>
      </c>
      <c r="N39" s="169" t="s">
        <v>83</v>
      </c>
      <c r="O39" s="229" t="s">
        <v>239</v>
      </c>
      <c r="P39" s="169" t="s">
        <v>240</v>
      </c>
      <c r="Q39" s="230">
        <v>1</v>
      </c>
      <c r="R39" s="231">
        <v>0.1</v>
      </c>
      <c r="S39" s="165" t="s">
        <v>171</v>
      </c>
      <c r="T39" s="172">
        <v>43466</v>
      </c>
      <c r="U39" s="172">
        <v>43830</v>
      </c>
      <c r="V39" s="163">
        <v>1</v>
      </c>
      <c r="W39" s="173">
        <v>1</v>
      </c>
      <c r="X39" s="174">
        <f t="shared" si="0"/>
        <v>1</v>
      </c>
      <c r="Y39" s="170">
        <f t="shared" si="1"/>
        <v>0.1</v>
      </c>
      <c r="Z39" s="163">
        <v>0</v>
      </c>
      <c r="AA39" s="173">
        <v>0</v>
      </c>
      <c r="AB39" s="174" t="str">
        <f t="shared" si="2"/>
        <v>N/A</v>
      </c>
      <c r="AC39" s="170" t="str">
        <f t="shared" si="3"/>
        <v>N/A</v>
      </c>
      <c r="AD39" s="163">
        <v>0</v>
      </c>
      <c r="AE39" s="173">
        <v>0</v>
      </c>
      <c r="AF39" s="174" t="str">
        <f t="shared" si="4"/>
        <v>N/A</v>
      </c>
      <c r="AG39" s="170" t="str">
        <f t="shared" si="5"/>
        <v>N/A</v>
      </c>
      <c r="AH39" s="207">
        <v>1</v>
      </c>
      <c r="AI39" s="173">
        <v>1</v>
      </c>
      <c r="AJ39" s="174">
        <f t="shared" si="6"/>
        <v>1</v>
      </c>
      <c r="AK39" s="170">
        <f t="shared" si="7"/>
        <v>0.1</v>
      </c>
      <c r="AL39" s="170">
        <f t="shared" si="8"/>
        <v>0.1</v>
      </c>
      <c r="AM39" s="345"/>
      <c r="AN39" s="169"/>
      <c r="AO39" s="169"/>
      <c r="AP39" s="169"/>
      <c r="AQ39" s="169"/>
      <c r="AR39" s="169"/>
      <c r="AS39" s="169"/>
      <c r="AT39" s="169"/>
      <c r="AU39" s="169"/>
      <c r="AV39" s="169" t="s">
        <v>74</v>
      </c>
      <c r="AW39" s="169"/>
      <c r="AX39" s="169"/>
      <c r="AY39" s="169"/>
      <c r="AZ39" s="169" t="s">
        <v>241</v>
      </c>
      <c r="BA39" s="232"/>
      <c r="BB39" s="232"/>
      <c r="BC39" s="233"/>
    </row>
    <row r="40" spans="2:55" ht="51.75" thickBot="1" x14ac:dyDescent="0.25">
      <c r="B40" s="95" t="s">
        <v>119</v>
      </c>
      <c r="C40" s="96" t="s">
        <v>225</v>
      </c>
      <c r="D40" s="96" t="s">
        <v>226</v>
      </c>
      <c r="E40" s="96" t="s">
        <v>227</v>
      </c>
      <c r="F40" s="98" t="s">
        <v>228</v>
      </c>
      <c r="G40" s="99" t="s">
        <v>187</v>
      </c>
      <c r="H40" s="99" t="s">
        <v>229</v>
      </c>
      <c r="I40" s="234" t="s">
        <v>263</v>
      </c>
      <c r="J40" s="235" t="s">
        <v>264</v>
      </c>
      <c r="K40" s="234" t="s">
        <v>265</v>
      </c>
      <c r="L40" s="236" t="s">
        <v>266</v>
      </c>
      <c r="M40" s="96" t="s">
        <v>69</v>
      </c>
      <c r="N40" s="97" t="s">
        <v>83</v>
      </c>
      <c r="O40" s="237" t="s">
        <v>239</v>
      </c>
      <c r="P40" s="97" t="s">
        <v>240</v>
      </c>
      <c r="Q40" s="238">
        <v>1</v>
      </c>
      <c r="R40" s="239">
        <v>0.1</v>
      </c>
      <c r="S40" s="99" t="s">
        <v>220</v>
      </c>
      <c r="T40" s="101">
        <v>43466</v>
      </c>
      <c r="U40" s="101">
        <v>43830</v>
      </c>
      <c r="V40" s="96">
        <v>0</v>
      </c>
      <c r="W40" s="102">
        <v>0</v>
      </c>
      <c r="X40" s="103" t="str">
        <f t="shared" si="0"/>
        <v>N/A</v>
      </c>
      <c r="Y40" s="100" t="str">
        <f t="shared" si="1"/>
        <v>N/A</v>
      </c>
      <c r="Z40" s="96">
        <v>1</v>
      </c>
      <c r="AA40" s="102">
        <v>1</v>
      </c>
      <c r="AB40" s="103">
        <f t="shared" si="2"/>
        <v>1</v>
      </c>
      <c r="AC40" s="100">
        <f t="shared" si="3"/>
        <v>0.1</v>
      </c>
      <c r="AD40" s="96">
        <v>0</v>
      </c>
      <c r="AE40" s="102">
        <v>0</v>
      </c>
      <c r="AF40" s="103" t="str">
        <f t="shared" si="4"/>
        <v>N/A</v>
      </c>
      <c r="AG40" s="100" t="str">
        <f t="shared" si="5"/>
        <v>N/A</v>
      </c>
      <c r="AH40" s="104">
        <v>1</v>
      </c>
      <c r="AI40" s="102">
        <v>1</v>
      </c>
      <c r="AJ40" s="103">
        <f t="shared" si="6"/>
        <v>1</v>
      </c>
      <c r="AK40" s="100">
        <f t="shared" si="7"/>
        <v>0.1</v>
      </c>
      <c r="AL40" s="191">
        <f t="shared" si="8"/>
        <v>0.1</v>
      </c>
      <c r="AM40" s="345"/>
      <c r="AN40" s="97"/>
      <c r="AO40" s="97"/>
      <c r="AP40" s="97"/>
      <c r="AQ40" s="97"/>
      <c r="AR40" s="97"/>
      <c r="AS40" s="97"/>
      <c r="AT40" s="97"/>
      <c r="AU40" s="97"/>
      <c r="AV40" s="97" t="s">
        <v>74</v>
      </c>
      <c r="AW40" s="97"/>
      <c r="AX40" s="97"/>
      <c r="AY40" s="97"/>
      <c r="AZ40" s="97" t="s">
        <v>241</v>
      </c>
      <c r="BA40" s="105"/>
      <c r="BB40" s="105"/>
      <c r="BC40" s="106"/>
    </row>
    <row r="41" spans="2:55" ht="64.5" thickBot="1" x14ac:dyDescent="0.25">
      <c r="B41" s="240" t="s">
        <v>119</v>
      </c>
      <c r="C41" s="241" t="s">
        <v>267</v>
      </c>
      <c r="D41" s="241" t="s">
        <v>184</v>
      </c>
      <c r="E41" s="241" t="s">
        <v>268</v>
      </c>
      <c r="F41" s="242" t="s">
        <v>269</v>
      </c>
      <c r="G41" s="23" t="s">
        <v>187</v>
      </c>
      <c r="H41" s="23" t="s">
        <v>270</v>
      </c>
      <c r="I41" s="34" t="s">
        <v>271</v>
      </c>
      <c r="J41" s="243" t="s">
        <v>272</v>
      </c>
      <c r="K41" s="34" t="s">
        <v>273</v>
      </c>
      <c r="L41" s="196" t="s">
        <v>274</v>
      </c>
      <c r="M41" s="34" t="s">
        <v>105</v>
      </c>
      <c r="N41" s="34" t="s">
        <v>92</v>
      </c>
      <c r="O41" s="34">
        <v>1</v>
      </c>
      <c r="P41" s="244" t="s">
        <v>275</v>
      </c>
      <c r="Q41" s="197">
        <v>1</v>
      </c>
      <c r="R41" s="245">
        <v>0.2</v>
      </c>
      <c r="S41" s="243" t="s">
        <v>73</v>
      </c>
      <c r="T41" s="26">
        <v>43466</v>
      </c>
      <c r="U41" s="26">
        <v>43830</v>
      </c>
      <c r="V41" s="20">
        <v>0</v>
      </c>
      <c r="W41" s="27">
        <v>0</v>
      </c>
      <c r="X41" s="28" t="str">
        <f t="shared" si="0"/>
        <v>N/A</v>
      </c>
      <c r="Y41" s="25" t="str">
        <f t="shared" si="1"/>
        <v>N/A</v>
      </c>
      <c r="Z41" s="20">
        <v>0</v>
      </c>
      <c r="AA41" s="246">
        <v>0.25</v>
      </c>
      <c r="AB41" s="28">
        <f t="shared" si="2"/>
        <v>0</v>
      </c>
      <c r="AC41" s="25">
        <f t="shared" si="3"/>
        <v>0</v>
      </c>
      <c r="AD41" s="241">
        <v>0</v>
      </c>
      <c r="AE41" s="247">
        <v>0.5</v>
      </c>
      <c r="AF41" s="28">
        <f t="shared" si="4"/>
        <v>0</v>
      </c>
      <c r="AG41" s="25">
        <f t="shared" si="5"/>
        <v>0</v>
      </c>
      <c r="AH41" s="248">
        <v>1</v>
      </c>
      <c r="AI41" s="200">
        <v>1</v>
      </c>
      <c r="AJ41" s="28">
        <f t="shared" si="6"/>
        <v>1</v>
      </c>
      <c r="AK41" s="25">
        <f t="shared" si="7"/>
        <v>0.2</v>
      </c>
      <c r="AL41" s="25">
        <f t="shared" si="8"/>
        <v>6.6666666666666666E-2</v>
      </c>
      <c r="AM41" s="346">
        <f>SUM(AL41:AL46)</f>
        <v>0.70000000000000007</v>
      </c>
      <c r="AN41" s="34" t="s">
        <v>74</v>
      </c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 t="s">
        <v>75</v>
      </c>
      <c r="BA41" s="113"/>
      <c r="BB41" s="113"/>
      <c r="BC41" s="114"/>
    </row>
    <row r="42" spans="2:55" ht="64.5" thickBot="1" x14ac:dyDescent="0.25">
      <c r="B42" s="249" t="s">
        <v>119</v>
      </c>
      <c r="C42" s="250" t="s">
        <v>267</v>
      </c>
      <c r="D42" s="250" t="s">
        <v>184</v>
      </c>
      <c r="E42" s="250" t="s">
        <v>268</v>
      </c>
      <c r="F42" s="251" t="s">
        <v>269</v>
      </c>
      <c r="G42" s="42" t="s">
        <v>187</v>
      </c>
      <c r="H42" s="42" t="s">
        <v>270</v>
      </c>
      <c r="I42" s="39" t="s">
        <v>276</v>
      </c>
      <c r="J42" s="252" t="s">
        <v>277</v>
      </c>
      <c r="K42" s="39" t="s">
        <v>278</v>
      </c>
      <c r="L42" s="44" t="s">
        <v>274</v>
      </c>
      <c r="M42" s="43" t="s">
        <v>69</v>
      </c>
      <c r="N42" s="39" t="s">
        <v>92</v>
      </c>
      <c r="O42" s="39">
        <v>1</v>
      </c>
      <c r="P42" s="253" t="s">
        <v>275</v>
      </c>
      <c r="Q42" s="204">
        <v>1</v>
      </c>
      <c r="R42" s="254">
        <v>0.2</v>
      </c>
      <c r="S42" s="252" t="s">
        <v>73</v>
      </c>
      <c r="T42" s="46">
        <v>43466</v>
      </c>
      <c r="U42" s="46">
        <v>43830</v>
      </c>
      <c r="V42" s="43">
        <v>0</v>
      </c>
      <c r="W42" s="173">
        <v>0</v>
      </c>
      <c r="X42" s="49" t="str">
        <f t="shared" si="0"/>
        <v>N/A</v>
      </c>
      <c r="Y42" s="45" t="str">
        <f t="shared" si="1"/>
        <v>N/A</v>
      </c>
      <c r="Z42" s="45">
        <v>0.25</v>
      </c>
      <c r="AA42" s="64">
        <v>0.25</v>
      </c>
      <c r="AB42" s="49">
        <f t="shared" si="2"/>
        <v>1</v>
      </c>
      <c r="AC42" s="45">
        <f t="shared" si="3"/>
        <v>0.2</v>
      </c>
      <c r="AD42" s="255">
        <v>0.5</v>
      </c>
      <c r="AE42" s="256">
        <v>0.5</v>
      </c>
      <c r="AF42" s="49">
        <f t="shared" si="4"/>
        <v>1</v>
      </c>
      <c r="AG42" s="45">
        <f t="shared" si="5"/>
        <v>0.2</v>
      </c>
      <c r="AH42" s="50">
        <v>1</v>
      </c>
      <c r="AI42" s="48">
        <v>1</v>
      </c>
      <c r="AJ42" s="49">
        <f t="shared" si="6"/>
        <v>1</v>
      </c>
      <c r="AK42" s="45">
        <f t="shared" si="7"/>
        <v>0.2</v>
      </c>
      <c r="AL42" s="45">
        <f t="shared" si="8"/>
        <v>0.20000000000000004</v>
      </c>
      <c r="AM42" s="346"/>
      <c r="AN42" s="39" t="s">
        <v>74</v>
      </c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 t="s">
        <v>75</v>
      </c>
      <c r="BA42" s="52"/>
      <c r="BB42" s="52"/>
      <c r="BC42" s="54"/>
    </row>
    <row r="43" spans="2:55" ht="39" thickBot="1" x14ac:dyDescent="0.25">
      <c r="B43" s="249" t="s">
        <v>119</v>
      </c>
      <c r="C43" s="250" t="s">
        <v>267</v>
      </c>
      <c r="D43" s="250" t="s">
        <v>184</v>
      </c>
      <c r="E43" s="250" t="s">
        <v>268</v>
      </c>
      <c r="F43" s="251" t="s">
        <v>269</v>
      </c>
      <c r="G43" s="42" t="s">
        <v>187</v>
      </c>
      <c r="H43" s="42" t="s">
        <v>270</v>
      </c>
      <c r="I43" s="39" t="s">
        <v>279</v>
      </c>
      <c r="J43" s="252" t="s">
        <v>280</v>
      </c>
      <c r="K43" s="39" t="s">
        <v>281</v>
      </c>
      <c r="L43" s="44" t="s">
        <v>282</v>
      </c>
      <c r="M43" s="43" t="s">
        <v>69</v>
      </c>
      <c r="N43" s="39" t="s">
        <v>92</v>
      </c>
      <c r="O43" s="39">
        <v>1</v>
      </c>
      <c r="P43" s="253" t="s">
        <v>283</v>
      </c>
      <c r="Q43" s="204">
        <v>1</v>
      </c>
      <c r="R43" s="254">
        <v>0.1</v>
      </c>
      <c r="S43" s="252" t="s">
        <v>73</v>
      </c>
      <c r="T43" s="46">
        <v>43466</v>
      </c>
      <c r="U43" s="46">
        <v>43830</v>
      </c>
      <c r="V43" s="47">
        <v>1</v>
      </c>
      <c r="W43" s="48">
        <v>0</v>
      </c>
      <c r="X43" s="49" t="str">
        <f t="shared" si="0"/>
        <v>N/A</v>
      </c>
      <c r="Y43" s="45" t="str">
        <f t="shared" si="1"/>
        <v>N/A</v>
      </c>
      <c r="Z43" s="45">
        <v>1</v>
      </c>
      <c r="AA43" s="64">
        <v>1</v>
      </c>
      <c r="AB43" s="49">
        <f t="shared" si="2"/>
        <v>1</v>
      </c>
      <c r="AC43" s="45">
        <f t="shared" si="3"/>
        <v>0.1</v>
      </c>
      <c r="AD43" s="255">
        <v>1</v>
      </c>
      <c r="AE43" s="64">
        <v>1</v>
      </c>
      <c r="AF43" s="49">
        <f t="shared" si="4"/>
        <v>1</v>
      </c>
      <c r="AG43" s="45">
        <f t="shared" si="5"/>
        <v>0.1</v>
      </c>
      <c r="AH43" s="257">
        <v>1</v>
      </c>
      <c r="AI43" s="64">
        <v>1</v>
      </c>
      <c r="AJ43" s="49">
        <f t="shared" si="6"/>
        <v>1</v>
      </c>
      <c r="AK43" s="45">
        <f t="shared" si="7"/>
        <v>0.1</v>
      </c>
      <c r="AL43" s="45">
        <f t="shared" si="8"/>
        <v>0.10000000000000002</v>
      </c>
      <c r="AM43" s="346"/>
      <c r="AN43" s="39" t="s">
        <v>74</v>
      </c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 t="s">
        <v>75</v>
      </c>
      <c r="BA43" s="52"/>
      <c r="BB43" s="52"/>
      <c r="BC43" s="54"/>
    </row>
    <row r="44" spans="2:55" ht="64.5" thickBot="1" x14ac:dyDescent="0.25">
      <c r="B44" s="249" t="s">
        <v>119</v>
      </c>
      <c r="C44" s="250" t="s">
        <v>267</v>
      </c>
      <c r="D44" s="250" t="s">
        <v>184</v>
      </c>
      <c r="E44" s="250" t="s">
        <v>268</v>
      </c>
      <c r="F44" s="251" t="s">
        <v>269</v>
      </c>
      <c r="G44" s="42" t="s">
        <v>187</v>
      </c>
      <c r="H44" s="42" t="s">
        <v>270</v>
      </c>
      <c r="I44" s="39" t="s">
        <v>284</v>
      </c>
      <c r="J44" s="252" t="s">
        <v>285</v>
      </c>
      <c r="K44" s="39" t="s">
        <v>286</v>
      </c>
      <c r="L44" s="258" t="s">
        <v>287</v>
      </c>
      <c r="M44" s="39" t="s">
        <v>105</v>
      </c>
      <c r="N44" s="39" t="s">
        <v>92</v>
      </c>
      <c r="O44" s="39">
        <v>2</v>
      </c>
      <c r="P44" s="253" t="s">
        <v>288</v>
      </c>
      <c r="Q44" s="204">
        <v>1</v>
      </c>
      <c r="R44" s="254">
        <v>0.2</v>
      </c>
      <c r="S44" s="252" t="s">
        <v>73</v>
      </c>
      <c r="T44" s="46">
        <v>43466</v>
      </c>
      <c r="U44" s="46">
        <v>43830</v>
      </c>
      <c r="V44" s="43">
        <v>0</v>
      </c>
      <c r="W44" s="173">
        <v>0</v>
      </c>
      <c r="X44" s="49" t="str">
        <f t="shared" si="0"/>
        <v>N/A</v>
      </c>
      <c r="Y44" s="45" t="str">
        <f t="shared" si="1"/>
        <v>N/A</v>
      </c>
      <c r="Z44" s="49">
        <v>0.5</v>
      </c>
      <c r="AA44" s="64">
        <v>0.5</v>
      </c>
      <c r="AB44" s="49">
        <f t="shared" si="2"/>
        <v>1</v>
      </c>
      <c r="AC44" s="45">
        <f t="shared" si="3"/>
        <v>0.2</v>
      </c>
      <c r="AD44" s="259">
        <v>0</v>
      </c>
      <c r="AE44" s="64">
        <v>0.5</v>
      </c>
      <c r="AF44" s="49">
        <f t="shared" si="4"/>
        <v>0</v>
      </c>
      <c r="AG44" s="45">
        <f t="shared" si="5"/>
        <v>0</v>
      </c>
      <c r="AH44" s="50">
        <v>1</v>
      </c>
      <c r="AI44" s="48">
        <v>1</v>
      </c>
      <c r="AJ44" s="49">
        <f t="shared" si="6"/>
        <v>1</v>
      </c>
      <c r="AK44" s="45">
        <f t="shared" si="7"/>
        <v>0.2</v>
      </c>
      <c r="AL44" s="45">
        <f t="shared" si="8"/>
        <v>0.13333333333333333</v>
      </c>
      <c r="AM44" s="346"/>
      <c r="AN44" s="39"/>
      <c r="AO44" s="39"/>
      <c r="AP44" s="39"/>
      <c r="AQ44" s="39"/>
      <c r="AR44" s="39" t="s">
        <v>74</v>
      </c>
      <c r="AS44" s="39"/>
      <c r="AT44" s="39"/>
      <c r="AU44" s="39"/>
      <c r="AV44" s="39"/>
      <c r="AW44" s="39"/>
      <c r="AX44" s="39"/>
      <c r="AY44" s="39"/>
      <c r="AZ44" s="39" t="s">
        <v>75</v>
      </c>
      <c r="BA44" s="52"/>
      <c r="BB44" s="52"/>
      <c r="BC44" s="54"/>
    </row>
    <row r="45" spans="2:55" ht="39" thickBot="1" x14ac:dyDescent="0.25">
      <c r="B45" s="249" t="s">
        <v>119</v>
      </c>
      <c r="C45" s="250" t="s">
        <v>267</v>
      </c>
      <c r="D45" s="250" t="s">
        <v>184</v>
      </c>
      <c r="E45" s="250" t="s">
        <v>268</v>
      </c>
      <c r="F45" s="251" t="s">
        <v>269</v>
      </c>
      <c r="G45" s="42" t="s">
        <v>187</v>
      </c>
      <c r="H45" s="42" t="s">
        <v>270</v>
      </c>
      <c r="I45" s="39" t="s">
        <v>289</v>
      </c>
      <c r="J45" s="252" t="s">
        <v>290</v>
      </c>
      <c r="K45" s="39" t="s">
        <v>291</v>
      </c>
      <c r="L45" s="258" t="s">
        <v>292</v>
      </c>
      <c r="M45" s="39" t="s">
        <v>105</v>
      </c>
      <c r="N45" s="39" t="s">
        <v>92</v>
      </c>
      <c r="O45" s="39">
        <v>2</v>
      </c>
      <c r="P45" s="253" t="s">
        <v>293</v>
      </c>
      <c r="Q45" s="204">
        <v>1</v>
      </c>
      <c r="R45" s="254">
        <v>0.2</v>
      </c>
      <c r="S45" s="252" t="s">
        <v>73</v>
      </c>
      <c r="T45" s="46">
        <v>43466</v>
      </c>
      <c r="U45" s="46">
        <v>43830</v>
      </c>
      <c r="V45" s="43">
        <v>0</v>
      </c>
      <c r="W45" s="173">
        <v>0</v>
      </c>
      <c r="X45" s="49" t="str">
        <f t="shared" si="0"/>
        <v>N/A</v>
      </c>
      <c r="Y45" s="45" t="str">
        <f t="shared" si="1"/>
        <v>N/A</v>
      </c>
      <c r="Z45" s="49">
        <v>0.5</v>
      </c>
      <c r="AA45" s="64">
        <v>0.5</v>
      </c>
      <c r="AB45" s="49">
        <f t="shared" si="2"/>
        <v>1</v>
      </c>
      <c r="AC45" s="45">
        <f t="shared" si="3"/>
        <v>0.2</v>
      </c>
      <c r="AD45" s="259">
        <v>0</v>
      </c>
      <c r="AE45" s="64">
        <v>0.5</v>
      </c>
      <c r="AF45" s="49">
        <f t="shared" si="4"/>
        <v>0</v>
      </c>
      <c r="AG45" s="45">
        <f t="shared" si="5"/>
        <v>0</v>
      </c>
      <c r="AH45" s="50">
        <v>1</v>
      </c>
      <c r="AI45" s="48">
        <v>1</v>
      </c>
      <c r="AJ45" s="49">
        <f t="shared" si="6"/>
        <v>1</v>
      </c>
      <c r="AK45" s="45">
        <f t="shared" si="7"/>
        <v>0.2</v>
      </c>
      <c r="AL45" s="45">
        <f t="shared" si="8"/>
        <v>0.13333333333333333</v>
      </c>
      <c r="AM45" s="346"/>
      <c r="AN45" s="39"/>
      <c r="AO45" s="39"/>
      <c r="AP45" s="39"/>
      <c r="AQ45" s="39"/>
      <c r="AR45" s="39" t="s">
        <v>74</v>
      </c>
      <c r="AS45" s="39"/>
      <c r="AT45" s="39"/>
      <c r="AU45" s="39"/>
      <c r="AV45" s="39"/>
      <c r="AW45" s="39"/>
      <c r="AX45" s="39"/>
      <c r="AY45" s="39"/>
      <c r="AZ45" s="39" t="s">
        <v>75</v>
      </c>
      <c r="BA45" s="52"/>
      <c r="BB45" s="52"/>
      <c r="BC45" s="54"/>
    </row>
    <row r="46" spans="2:55" ht="39" thickBot="1" x14ac:dyDescent="0.25">
      <c r="B46" s="260" t="s">
        <v>119</v>
      </c>
      <c r="C46" s="261" t="s">
        <v>267</v>
      </c>
      <c r="D46" s="261" t="s">
        <v>184</v>
      </c>
      <c r="E46" s="261" t="s">
        <v>268</v>
      </c>
      <c r="F46" s="262" t="s">
        <v>269</v>
      </c>
      <c r="G46" s="69" t="s">
        <v>187</v>
      </c>
      <c r="H46" s="69" t="s">
        <v>270</v>
      </c>
      <c r="I46" s="70" t="s">
        <v>294</v>
      </c>
      <c r="J46" s="263" t="s">
        <v>295</v>
      </c>
      <c r="K46" s="70" t="s">
        <v>294</v>
      </c>
      <c r="L46" s="264" t="s">
        <v>296</v>
      </c>
      <c r="M46" s="70" t="s">
        <v>105</v>
      </c>
      <c r="N46" s="70" t="s">
        <v>92</v>
      </c>
      <c r="O46" s="70">
        <v>3</v>
      </c>
      <c r="P46" s="265" t="s">
        <v>297</v>
      </c>
      <c r="Q46" s="216">
        <v>1</v>
      </c>
      <c r="R46" s="266">
        <v>0.1</v>
      </c>
      <c r="S46" s="263" t="s">
        <v>73</v>
      </c>
      <c r="T46" s="73">
        <v>43466</v>
      </c>
      <c r="U46" s="73">
        <v>43830</v>
      </c>
      <c r="V46" s="66">
        <v>0</v>
      </c>
      <c r="W46" s="102">
        <v>0</v>
      </c>
      <c r="X46" s="76" t="str">
        <f t="shared" si="0"/>
        <v>N/A</v>
      </c>
      <c r="Y46" s="72" t="str">
        <f t="shared" si="1"/>
        <v>N/A</v>
      </c>
      <c r="Z46" s="267">
        <v>0.5</v>
      </c>
      <c r="AA46" s="268">
        <v>0.5</v>
      </c>
      <c r="AB46" s="267">
        <f t="shared" si="2"/>
        <v>1</v>
      </c>
      <c r="AC46" s="79">
        <f t="shared" si="3"/>
        <v>0.1</v>
      </c>
      <c r="AD46" s="269">
        <v>0</v>
      </c>
      <c r="AE46" s="64">
        <v>0.5</v>
      </c>
      <c r="AF46" s="267">
        <f t="shared" si="4"/>
        <v>0</v>
      </c>
      <c r="AG46" s="79">
        <f t="shared" si="5"/>
        <v>0</v>
      </c>
      <c r="AH46" s="270">
        <v>1</v>
      </c>
      <c r="AI46" s="271">
        <v>1</v>
      </c>
      <c r="AJ46" s="267">
        <f t="shared" si="6"/>
        <v>1</v>
      </c>
      <c r="AK46" s="79">
        <f t="shared" si="7"/>
        <v>0.1</v>
      </c>
      <c r="AL46" s="79">
        <f t="shared" si="8"/>
        <v>6.6666666666666666E-2</v>
      </c>
      <c r="AM46" s="346"/>
      <c r="AN46" s="70"/>
      <c r="AO46" s="70"/>
      <c r="AP46" s="70"/>
      <c r="AQ46" s="70"/>
      <c r="AR46" s="70" t="s">
        <v>74</v>
      </c>
      <c r="AS46" s="70"/>
      <c r="AT46" s="70"/>
      <c r="AU46" s="70"/>
      <c r="AV46" s="70"/>
      <c r="AW46" s="70"/>
      <c r="AX46" s="70"/>
      <c r="AY46" s="70"/>
      <c r="AZ46" s="70" t="s">
        <v>75</v>
      </c>
      <c r="BA46" s="80"/>
      <c r="BB46" s="80"/>
      <c r="BC46" s="81"/>
    </row>
    <row r="47" spans="2:55" s="279" customFormat="1" ht="51.75" thickBot="1" x14ac:dyDescent="0.25">
      <c r="B47" s="82" t="s">
        <v>119</v>
      </c>
      <c r="C47" s="86" t="s">
        <v>225</v>
      </c>
      <c r="D47" s="83" t="s">
        <v>298</v>
      </c>
      <c r="E47" s="83" t="s">
        <v>299</v>
      </c>
      <c r="F47" s="272" t="s">
        <v>300</v>
      </c>
      <c r="G47" s="85" t="s">
        <v>301</v>
      </c>
      <c r="H47" s="85" t="s">
        <v>302</v>
      </c>
      <c r="I47" s="83" t="s">
        <v>303</v>
      </c>
      <c r="J47" s="273" t="s">
        <v>304</v>
      </c>
      <c r="K47" s="83" t="s">
        <v>305</v>
      </c>
      <c r="L47" s="274" t="s">
        <v>306</v>
      </c>
      <c r="M47" s="275" t="s">
        <v>69</v>
      </c>
      <c r="N47" s="275" t="s">
        <v>92</v>
      </c>
      <c r="O47" s="83" t="s">
        <v>81</v>
      </c>
      <c r="P47" s="83" t="s">
        <v>81</v>
      </c>
      <c r="Q47" s="222">
        <v>1</v>
      </c>
      <c r="R47" s="276">
        <v>0.4</v>
      </c>
      <c r="S47" s="273" t="s">
        <v>73</v>
      </c>
      <c r="T47" s="88">
        <v>43466</v>
      </c>
      <c r="U47" s="88">
        <v>43830</v>
      </c>
      <c r="V47" s="90">
        <v>0.25</v>
      </c>
      <c r="W47" s="200">
        <v>0.25</v>
      </c>
      <c r="X47" s="90">
        <f t="shared" si="0"/>
        <v>1</v>
      </c>
      <c r="Y47" s="87">
        <f t="shared" si="1"/>
        <v>0.4</v>
      </c>
      <c r="Z47" s="90">
        <v>0.5</v>
      </c>
      <c r="AA47" s="110">
        <v>0.5</v>
      </c>
      <c r="AB47" s="277">
        <f t="shared" si="2"/>
        <v>1</v>
      </c>
      <c r="AC47" s="92">
        <f t="shared" si="3"/>
        <v>0.4</v>
      </c>
      <c r="AD47" s="277">
        <v>0.65</v>
      </c>
      <c r="AE47" s="110">
        <v>0.65</v>
      </c>
      <c r="AF47" s="277">
        <f t="shared" si="4"/>
        <v>1</v>
      </c>
      <c r="AG47" s="92">
        <f t="shared" si="5"/>
        <v>0.4</v>
      </c>
      <c r="AH47" s="112">
        <v>1</v>
      </c>
      <c r="AI47" s="110">
        <v>1</v>
      </c>
      <c r="AJ47" s="277">
        <f t="shared" si="6"/>
        <v>1</v>
      </c>
      <c r="AK47" s="92">
        <f t="shared" si="7"/>
        <v>0.4</v>
      </c>
      <c r="AL47" s="100">
        <f>(AVERAGE(Y47,AC47,AG47,AK47))</f>
        <v>0.4</v>
      </c>
      <c r="AM47" s="345">
        <f>SUM(AL47:AL49)</f>
        <v>1</v>
      </c>
      <c r="AN47" s="278" t="s">
        <v>74</v>
      </c>
      <c r="AO47" s="278"/>
      <c r="AP47" s="278"/>
      <c r="AQ47" s="278"/>
      <c r="AR47" s="83"/>
      <c r="AS47" s="83"/>
      <c r="AT47" s="83"/>
      <c r="AU47" s="83"/>
      <c r="AV47" s="83"/>
      <c r="AW47" s="83"/>
      <c r="AX47" s="83"/>
      <c r="AY47" s="83"/>
      <c r="AZ47" s="83" t="s">
        <v>75</v>
      </c>
      <c r="BA47" s="93"/>
      <c r="BB47" s="93"/>
      <c r="BC47" s="94"/>
    </row>
    <row r="48" spans="2:55" s="279" customFormat="1" ht="51.75" thickBot="1" x14ac:dyDescent="0.25">
      <c r="B48" s="224" t="s">
        <v>119</v>
      </c>
      <c r="C48" s="163" t="s">
        <v>225</v>
      </c>
      <c r="D48" s="169" t="s">
        <v>298</v>
      </c>
      <c r="E48" s="169" t="s">
        <v>299</v>
      </c>
      <c r="F48" s="280" t="s">
        <v>300</v>
      </c>
      <c r="G48" s="165" t="s">
        <v>301</v>
      </c>
      <c r="H48" s="165" t="s">
        <v>302</v>
      </c>
      <c r="I48" s="169" t="s">
        <v>307</v>
      </c>
      <c r="J48" s="281" t="s">
        <v>308</v>
      </c>
      <c r="K48" s="169" t="s">
        <v>309</v>
      </c>
      <c r="L48" s="282" t="s">
        <v>310</v>
      </c>
      <c r="M48" s="283" t="s">
        <v>69</v>
      </c>
      <c r="N48" s="283" t="s">
        <v>92</v>
      </c>
      <c r="O48" s="169" t="s">
        <v>81</v>
      </c>
      <c r="P48" s="169" t="s">
        <v>81</v>
      </c>
      <c r="Q48" s="230">
        <v>1</v>
      </c>
      <c r="R48" s="284">
        <v>0.3</v>
      </c>
      <c r="S48" s="281" t="s">
        <v>73</v>
      </c>
      <c r="T48" s="172">
        <v>43466</v>
      </c>
      <c r="U48" s="172">
        <v>43830</v>
      </c>
      <c r="V48" s="174">
        <v>1</v>
      </c>
      <c r="W48" s="48">
        <v>1</v>
      </c>
      <c r="X48" s="174">
        <f t="shared" si="0"/>
        <v>1</v>
      </c>
      <c r="Y48" s="170">
        <f t="shared" si="1"/>
        <v>0.3</v>
      </c>
      <c r="Z48" s="174">
        <v>1</v>
      </c>
      <c r="AA48" s="48">
        <v>1</v>
      </c>
      <c r="AB48" s="174">
        <f t="shared" si="2"/>
        <v>1</v>
      </c>
      <c r="AC48" s="170">
        <f t="shared" si="3"/>
        <v>0.3</v>
      </c>
      <c r="AD48" s="174">
        <v>1</v>
      </c>
      <c r="AE48" s="48">
        <v>1</v>
      </c>
      <c r="AF48" s="174">
        <f t="shared" si="4"/>
        <v>1</v>
      </c>
      <c r="AG48" s="170">
        <f t="shared" si="5"/>
        <v>0.3</v>
      </c>
      <c r="AH48" s="50">
        <v>1</v>
      </c>
      <c r="AI48" s="48">
        <v>1</v>
      </c>
      <c r="AJ48" s="174">
        <f t="shared" si="6"/>
        <v>1</v>
      </c>
      <c r="AK48" s="170">
        <f t="shared" si="7"/>
        <v>0.3</v>
      </c>
      <c r="AL48" s="170">
        <f>(AVERAGE(Y48,AC48,AG48,AK48))</f>
        <v>0.3</v>
      </c>
      <c r="AM48" s="345"/>
      <c r="AN48" s="169" t="s">
        <v>74</v>
      </c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 t="s">
        <v>75</v>
      </c>
      <c r="BA48" s="232"/>
      <c r="BB48" s="232"/>
      <c r="BC48" s="178" t="s">
        <v>311</v>
      </c>
    </row>
    <row r="49" spans="2:74" s="279" customFormat="1" ht="64.5" thickBot="1" x14ac:dyDescent="0.25">
      <c r="B49" s="95" t="s">
        <v>119</v>
      </c>
      <c r="C49" s="96" t="s">
        <v>225</v>
      </c>
      <c r="D49" s="97" t="s">
        <v>298</v>
      </c>
      <c r="E49" s="97" t="s">
        <v>299</v>
      </c>
      <c r="F49" s="285" t="s">
        <v>300</v>
      </c>
      <c r="G49" s="99" t="s">
        <v>301</v>
      </c>
      <c r="H49" s="99" t="s">
        <v>302</v>
      </c>
      <c r="I49" s="97" t="s">
        <v>312</v>
      </c>
      <c r="J49" s="97" t="s">
        <v>313</v>
      </c>
      <c r="K49" s="97" t="s">
        <v>314</v>
      </c>
      <c r="L49" s="97" t="s">
        <v>315</v>
      </c>
      <c r="M49" s="96" t="s">
        <v>316</v>
      </c>
      <c r="N49" s="97" t="s">
        <v>92</v>
      </c>
      <c r="O49" s="97" t="s">
        <v>81</v>
      </c>
      <c r="P49" s="97" t="s">
        <v>81</v>
      </c>
      <c r="Q49" s="238">
        <v>1</v>
      </c>
      <c r="R49" s="100">
        <v>0.3</v>
      </c>
      <c r="S49" s="97" t="s">
        <v>180</v>
      </c>
      <c r="T49" s="101">
        <v>43466</v>
      </c>
      <c r="U49" s="101">
        <v>43830</v>
      </c>
      <c r="V49" s="174">
        <v>1</v>
      </c>
      <c r="W49" s="48">
        <v>1</v>
      </c>
      <c r="X49" s="174">
        <f t="shared" si="0"/>
        <v>1</v>
      </c>
      <c r="Y49" s="100">
        <f t="shared" si="1"/>
        <v>0.3</v>
      </c>
      <c r="Z49" s="174">
        <v>1</v>
      </c>
      <c r="AA49" s="58">
        <v>1</v>
      </c>
      <c r="AB49" s="156">
        <f t="shared" si="2"/>
        <v>1</v>
      </c>
      <c r="AC49" s="153">
        <f t="shared" si="3"/>
        <v>0.3</v>
      </c>
      <c r="AD49" s="152">
        <v>1</v>
      </c>
      <c r="AE49" s="58">
        <v>1</v>
      </c>
      <c r="AF49" s="156">
        <f t="shared" si="4"/>
        <v>1</v>
      </c>
      <c r="AG49" s="153">
        <f t="shared" si="5"/>
        <v>0.3</v>
      </c>
      <c r="AH49" s="57">
        <v>1</v>
      </c>
      <c r="AI49" s="58">
        <v>1</v>
      </c>
      <c r="AJ49" s="156">
        <f t="shared" si="6"/>
        <v>1</v>
      </c>
      <c r="AK49" s="153">
        <f t="shared" si="7"/>
        <v>0.3</v>
      </c>
      <c r="AL49" s="286">
        <f t="shared" si="8"/>
        <v>0.3</v>
      </c>
      <c r="AM49" s="345"/>
      <c r="AN49" s="287" t="s">
        <v>74</v>
      </c>
      <c r="AO49" s="287"/>
      <c r="AP49" s="287"/>
      <c r="AQ49" s="287"/>
      <c r="AR49" s="97"/>
      <c r="AS49" s="97"/>
      <c r="AT49" s="97"/>
      <c r="AU49" s="97"/>
      <c r="AV49" s="97"/>
      <c r="AW49" s="97"/>
      <c r="AX49" s="97"/>
      <c r="AY49" s="97"/>
      <c r="AZ49" s="97" t="s">
        <v>241</v>
      </c>
      <c r="BA49" s="105"/>
      <c r="BB49" s="105"/>
      <c r="BC49" s="288" t="s">
        <v>317</v>
      </c>
    </row>
    <row r="50" spans="2:74" ht="115.5" thickBot="1" x14ac:dyDescent="0.25">
      <c r="B50" s="240" t="s">
        <v>119</v>
      </c>
      <c r="C50" s="20" t="s">
        <v>318</v>
      </c>
      <c r="D50" s="289" t="s">
        <v>184</v>
      </c>
      <c r="E50" s="289" t="s">
        <v>268</v>
      </c>
      <c r="F50" s="194" t="s">
        <v>319</v>
      </c>
      <c r="G50" s="23" t="s">
        <v>320</v>
      </c>
      <c r="H50" s="23" t="s">
        <v>321</v>
      </c>
      <c r="I50" s="290" t="s">
        <v>322</v>
      </c>
      <c r="J50" s="291" t="s">
        <v>323</v>
      </c>
      <c r="K50" s="290" t="s">
        <v>324</v>
      </c>
      <c r="L50" s="34" t="s">
        <v>325</v>
      </c>
      <c r="M50" s="34" t="s">
        <v>105</v>
      </c>
      <c r="N50" s="34" t="s">
        <v>57</v>
      </c>
      <c r="O50" s="34">
        <v>1</v>
      </c>
      <c r="P50" s="34" t="s">
        <v>326</v>
      </c>
      <c r="Q50" s="25">
        <v>1</v>
      </c>
      <c r="R50" s="25">
        <v>0.5</v>
      </c>
      <c r="S50" s="34" t="s">
        <v>327</v>
      </c>
      <c r="T50" s="26">
        <v>43466</v>
      </c>
      <c r="U50" s="26">
        <v>43830</v>
      </c>
      <c r="V50" s="20">
        <v>0</v>
      </c>
      <c r="W50" s="200">
        <v>1</v>
      </c>
      <c r="X50" s="28">
        <f t="shared" si="0"/>
        <v>0</v>
      </c>
      <c r="Y50" s="25">
        <f t="shared" si="1"/>
        <v>0</v>
      </c>
      <c r="Z50" s="292">
        <v>1</v>
      </c>
      <c r="AA50" s="293">
        <v>1</v>
      </c>
      <c r="AB50" s="28">
        <f t="shared" si="2"/>
        <v>1</v>
      </c>
      <c r="AC50" s="25">
        <f t="shared" si="3"/>
        <v>0.5</v>
      </c>
      <c r="AD50" s="28">
        <v>1</v>
      </c>
      <c r="AE50" s="200">
        <v>1</v>
      </c>
      <c r="AF50" s="28">
        <f t="shared" si="4"/>
        <v>1</v>
      </c>
      <c r="AG50" s="25">
        <f t="shared" si="5"/>
        <v>0.5</v>
      </c>
      <c r="AH50" s="248">
        <v>1</v>
      </c>
      <c r="AI50" s="200">
        <v>1</v>
      </c>
      <c r="AJ50" s="28">
        <f>IF(AI50=0,"N/A",AH50/AI50)</f>
        <v>1</v>
      </c>
      <c r="AK50" s="25">
        <f t="shared" si="7"/>
        <v>0.5</v>
      </c>
      <c r="AL50" s="25">
        <f t="shared" si="8"/>
        <v>0.375</v>
      </c>
      <c r="AM50" s="346">
        <f>SUM(AL50:AL51)</f>
        <v>0.75</v>
      </c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 t="s">
        <v>75</v>
      </c>
      <c r="BA50" s="294" t="s">
        <v>328</v>
      </c>
      <c r="BB50" s="294"/>
      <c r="BC50" s="295"/>
    </row>
    <row r="51" spans="2:74" ht="115.5" thickBot="1" x14ac:dyDescent="0.25">
      <c r="B51" s="260" t="s">
        <v>119</v>
      </c>
      <c r="C51" s="296" t="s">
        <v>318</v>
      </c>
      <c r="D51" s="296" t="s">
        <v>184</v>
      </c>
      <c r="E51" s="296" t="s">
        <v>268</v>
      </c>
      <c r="F51" s="212" t="s">
        <v>319</v>
      </c>
      <c r="G51" s="69" t="s">
        <v>320</v>
      </c>
      <c r="H51" s="69" t="s">
        <v>321</v>
      </c>
      <c r="I51" s="297" t="s">
        <v>329</v>
      </c>
      <c r="J51" s="298" t="s">
        <v>330</v>
      </c>
      <c r="K51" s="297" t="s">
        <v>331</v>
      </c>
      <c r="L51" s="70" t="s">
        <v>332</v>
      </c>
      <c r="M51" s="70" t="s">
        <v>105</v>
      </c>
      <c r="N51" s="70" t="s">
        <v>57</v>
      </c>
      <c r="O51" s="70" t="s">
        <v>81</v>
      </c>
      <c r="P51" s="70" t="s">
        <v>81</v>
      </c>
      <c r="Q51" s="72">
        <v>1</v>
      </c>
      <c r="R51" s="72">
        <v>0.5</v>
      </c>
      <c r="S51" s="70" t="s">
        <v>327</v>
      </c>
      <c r="T51" s="73">
        <v>43466</v>
      </c>
      <c r="U51" s="73">
        <v>43830</v>
      </c>
      <c r="V51" s="66">
        <v>0</v>
      </c>
      <c r="W51" s="271">
        <v>1</v>
      </c>
      <c r="X51" s="267">
        <f t="shared" si="0"/>
        <v>0</v>
      </c>
      <c r="Y51" s="79">
        <f t="shared" si="1"/>
        <v>0</v>
      </c>
      <c r="Z51" s="299">
        <v>1</v>
      </c>
      <c r="AA51" s="300">
        <v>1</v>
      </c>
      <c r="AB51" s="267">
        <f t="shared" si="2"/>
        <v>1</v>
      </c>
      <c r="AC51" s="79">
        <f t="shared" si="3"/>
        <v>0.5</v>
      </c>
      <c r="AD51" s="267">
        <v>1</v>
      </c>
      <c r="AE51" s="271">
        <v>1</v>
      </c>
      <c r="AF51" s="267">
        <f t="shared" si="4"/>
        <v>1</v>
      </c>
      <c r="AG51" s="79">
        <f>IF(AF51="N/A","N/A",(AF51*$R51))</f>
        <v>0.5</v>
      </c>
      <c r="AH51" s="270">
        <v>1</v>
      </c>
      <c r="AI51" s="271">
        <v>1</v>
      </c>
      <c r="AJ51" s="267">
        <f t="shared" si="6"/>
        <v>1</v>
      </c>
      <c r="AK51" s="79">
        <f t="shared" si="7"/>
        <v>0.5</v>
      </c>
      <c r="AL51" s="79">
        <f t="shared" si="8"/>
        <v>0.375</v>
      </c>
      <c r="AM51" s="346"/>
      <c r="AN51" s="121"/>
      <c r="AO51" s="121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 t="s">
        <v>75</v>
      </c>
      <c r="BA51" s="301" t="s">
        <v>328</v>
      </c>
      <c r="BB51" s="301"/>
      <c r="BC51" s="218" t="s">
        <v>333</v>
      </c>
    </row>
    <row r="52" spans="2:74" ht="64.5" thickBot="1" x14ac:dyDescent="0.25">
      <c r="B52" s="347" t="s">
        <v>334</v>
      </c>
      <c r="C52" s="85" t="s">
        <v>335</v>
      </c>
      <c r="D52" s="86" t="s">
        <v>146</v>
      </c>
      <c r="E52" s="86" t="s">
        <v>147</v>
      </c>
      <c r="F52" s="302" t="s">
        <v>336</v>
      </c>
      <c r="G52" s="85" t="s">
        <v>337</v>
      </c>
      <c r="H52" s="85" t="s">
        <v>338</v>
      </c>
      <c r="I52" s="83" t="s">
        <v>339</v>
      </c>
      <c r="J52" s="83" t="s">
        <v>340</v>
      </c>
      <c r="K52" s="83" t="s">
        <v>341</v>
      </c>
      <c r="L52" s="83" t="s">
        <v>342</v>
      </c>
      <c r="M52" s="86" t="s">
        <v>69</v>
      </c>
      <c r="N52" s="83" t="s">
        <v>343</v>
      </c>
      <c r="O52" s="83" t="s">
        <v>344</v>
      </c>
      <c r="P52" s="83" t="s">
        <v>345</v>
      </c>
      <c r="Q52" s="83" t="s">
        <v>346</v>
      </c>
      <c r="R52" s="303">
        <v>0.2</v>
      </c>
      <c r="S52" s="83" t="s">
        <v>171</v>
      </c>
      <c r="T52" s="83" t="s">
        <v>347</v>
      </c>
      <c r="U52" s="83" t="s">
        <v>347</v>
      </c>
      <c r="V52" s="304">
        <v>0.3</v>
      </c>
      <c r="W52" s="305">
        <v>0.3</v>
      </c>
      <c r="X52" s="90">
        <f t="shared" si="0"/>
        <v>1</v>
      </c>
      <c r="Y52" s="87">
        <f>IF(X52="N/A","N/A",(X52*$R52))</f>
        <v>0.2</v>
      </c>
      <c r="Z52" s="304">
        <v>0.3</v>
      </c>
      <c r="AA52" s="293">
        <v>0.3</v>
      </c>
      <c r="AB52" s="90">
        <f t="shared" si="2"/>
        <v>1</v>
      </c>
      <c r="AC52" s="87">
        <f t="shared" si="3"/>
        <v>0.2</v>
      </c>
      <c r="AD52" s="304">
        <v>1</v>
      </c>
      <c r="AE52" s="306">
        <v>1</v>
      </c>
      <c r="AF52" s="90">
        <f t="shared" si="4"/>
        <v>1</v>
      </c>
      <c r="AG52" s="87">
        <f t="shared" si="5"/>
        <v>0.2</v>
      </c>
      <c r="AH52" s="307">
        <v>1</v>
      </c>
      <c r="AI52" s="306">
        <v>1</v>
      </c>
      <c r="AJ52" s="90">
        <f t="shared" si="6"/>
        <v>1</v>
      </c>
      <c r="AK52" s="87">
        <f t="shared" si="7"/>
        <v>0.2</v>
      </c>
      <c r="AL52" s="87">
        <f t="shared" si="8"/>
        <v>0.2</v>
      </c>
      <c r="AM52" s="345">
        <f>SUM(AL52:AL56)</f>
        <v>0.99500000000000011</v>
      </c>
      <c r="AN52" s="83" t="s">
        <v>74</v>
      </c>
      <c r="AO52" s="278"/>
      <c r="AP52" s="278"/>
      <c r="AQ52" s="278"/>
      <c r="AR52" s="278"/>
      <c r="AS52" s="278"/>
      <c r="AT52" s="83"/>
      <c r="AU52" s="83"/>
      <c r="AV52" s="83" t="s">
        <v>74</v>
      </c>
      <c r="AW52" s="83"/>
      <c r="AX52" s="83"/>
      <c r="AY52" s="83"/>
      <c r="AZ52" s="83" t="s">
        <v>348</v>
      </c>
      <c r="BA52" s="303" t="s">
        <v>349</v>
      </c>
      <c r="BB52" s="303" t="s">
        <v>350</v>
      </c>
      <c r="BC52" s="308"/>
    </row>
    <row r="53" spans="2:74" ht="64.5" thickBot="1" x14ac:dyDescent="0.25">
      <c r="B53" s="348"/>
      <c r="C53" s="165" t="s">
        <v>335</v>
      </c>
      <c r="D53" s="163" t="s">
        <v>146</v>
      </c>
      <c r="E53" s="163" t="s">
        <v>147</v>
      </c>
      <c r="F53" s="309" t="s">
        <v>336</v>
      </c>
      <c r="G53" s="165" t="s">
        <v>337</v>
      </c>
      <c r="H53" s="165" t="s">
        <v>338</v>
      </c>
      <c r="I53" s="163" t="s">
        <v>351</v>
      </c>
      <c r="J53" s="163" t="s">
        <v>352</v>
      </c>
      <c r="K53" s="163" t="s">
        <v>353</v>
      </c>
      <c r="L53" s="163" t="s">
        <v>354</v>
      </c>
      <c r="M53" s="163" t="s">
        <v>69</v>
      </c>
      <c r="N53" s="169" t="s">
        <v>343</v>
      </c>
      <c r="O53" s="169" t="s">
        <v>81</v>
      </c>
      <c r="P53" s="169" t="s">
        <v>81</v>
      </c>
      <c r="Q53" s="310">
        <v>1</v>
      </c>
      <c r="R53" s="310">
        <v>0.2</v>
      </c>
      <c r="S53" s="169" t="s">
        <v>220</v>
      </c>
      <c r="T53" s="169" t="s">
        <v>355</v>
      </c>
      <c r="U53" s="169" t="s">
        <v>347</v>
      </c>
      <c r="V53" s="311">
        <v>0</v>
      </c>
      <c r="W53" s="180">
        <v>0</v>
      </c>
      <c r="X53" s="174" t="str">
        <f t="shared" si="0"/>
        <v>N/A</v>
      </c>
      <c r="Y53" s="170" t="str">
        <f t="shared" si="1"/>
        <v>N/A</v>
      </c>
      <c r="Z53" s="179">
        <v>1</v>
      </c>
      <c r="AA53" s="312">
        <v>1</v>
      </c>
      <c r="AB53" s="174">
        <f t="shared" si="2"/>
        <v>1</v>
      </c>
      <c r="AC53" s="170">
        <f t="shared" si="3"/>
        <v>0.2</v>
      </c>
      <c r="AD53" s="179">
        <v>1</v>
      </c>
      <c r="AE53" s="312">
        <v>1</v>
      </c>
      <c r="AF53" s="174">
        <f t="shared" si="4"/>
        <v>1</v>
      </c>
      <c r="AG53" s="170">
        <f t="shared" si="5"/>
        <v>0.2</v>
      </c>
      <c r="AH53" s="313">
        <v>1</v>
      </c>
      <c r="AI53" s="312">
        <v>1</v>
      </c>
      <c r="AJ53" s="174">
        <f t="shared" si="6"/>
        <v>1</v>
      </c>
      <c r="AK53" s="170">
        <f t="shared" si="7"/>
        <v>0.2</v>
      </c>
      <c r="AL53" s="170">
        <f t="shared" si="8"/>
        <v>0.20000000000000004</v>
      </c>
      <c r="AM53" s="345"/>
      <c r="AN53" s="169" t="s">
        <v>74</v>
      </c>
      <c r="AO53" s="169"/>
      <c r="AP53" s="169"/>
      <c r="AQ53" s="169"/>
      <c r="AR53" s="169"/>
      <c r="AS53" s="169"/>
      <c r="AT53" s="169"/>
      <c r="AU53" s="169"/>
      <c r="AV53" s="169" t="s">
        <v>74</v>
      </c>
      <c r="AW53" s="169"/>
      <c r="AX53" s="169"/>
      <c r="AY53" s="169"/>
      <c r="AZ53" s="169" t="s">
        <v>348</v>
      </c>
      <c r="BA53" s="310" t="s">
        <v>81</v>
      </c>
      <c r="BB53" s="310" t="s">
        <v>81</v>
      </c>
      <c r="BC53" s="314"/>
    </row>
    <row r="54" spans="2:74" ht="90" thickBot="1" x14ac:dyDescent="0.25">
      <c r="B54" s="348"/>
      <c r="C54" s="165" t="s">
        <v>335</v>
      </c>
      <c r="D54" s="163" t="s">
        <v>146</v>
      </c>
      <c r="E54" s="163" t="s">
        <v>147</v>
      </c>
      <c r="F54" s="309" t="s">
        <v>336</v>
      </c>
      <c r="G54" s="165" t="s">
        <v>337</v>
      </c>
      <c r="H54" s="165" t="s">
        <v>338</v>
      </c>
      <c r="I54" s="169" t="s">
        <v>356</v>
      </c>
      <c r="J54" s="169" t="s">
        <v>357</v>
      </c>
      <c r="K54" s="169" t="s">
        <v>358</v>
      </c>
      <c r="L54" s="169" t="s">
        <v>359</v>
      </c>
      <c r="M54" s="163" t="s">
        <v>69</v>
      </c>
      <c r="N54" s="169" t="s">
        <v>360</v>
      </c>
      <c r="O54" s="169" t="s">
        <v>361</v>
      </c>
      <c r="P54" s="169" t="s">
        <v>362</v>
      </c>
      <c r="Q54" s="169" t="s">
        <v>363</v>
      </c>
      <c r="R54" s="310">
        <v>0.2</v>
      </c>
      <c r="S54" s="169" t="s">
        <v>364</v>
      </c>
      <c r="T54" s="172">
        <v>43466</v>
      </c>
      <c r="U54" s="172">
        <v>43830</v>
      </c>
      <c r="V54" s="179">
        <v>0.32</v>
      </c>
      <c r="W54" s="180">
        <v>0.32</v>
      </c>
      <c r="X54" s="174">
        <f t="shared" si="0"/>
        <v>1</v>
      </c>
      <c r="Y54" s="170">
        <f>IF(X54="N/A","N/A",(X54*$R54))</f>
        <v>0.2</v>
      </c>
      <c r="Z54" s="179">
        <v>0.5</v>
      </c>
      <c r="AA54" s="312">
        <v>0.5</v>
      </c>
      <c r="AB54" s="174">
        <f t="shared" si="2"/>
        <v>1</v>
      </c>
      <c r="AC54" s="170">
        <f t="shared" si="3"/>
        <v>0.2</v>
      </c>
      <c r="AD54" s="179">
        <v>0.75</v>
      </c>
      <c r="AE54" s="312">
        <v>0.75</v>
      </c>
      <c r="AF54" s="174">
        <f t="shared" si="4"/>
        <v>1</v>
      </c>
      <c r="AG54" s="170">
        <f t="shared" si="5"/>
        <v>0.2</v>
      </c>
      <c r="AH54" s="315">
        <v>1</v>
      </c>
      <c r="AI54" s="312">
        <v>1</v>
      </c>
      <c r="AJ54" s="174">
        <f t="shared" si="6"/>
        <v>1</v>
      </c>
      <c r="AK54" s="170">
        <f t="shared" si="7"/>
        <v>0.2</v>
      </c>
      <c r="AL54" s="170">
        <f t="shared" si="8"/>
        <v>0.2</v>
      </c>
      <c r="AM54" s="345"/>
      <c r="AN54" s="169"/>
      <c r="AO54" s="146"/>
      <c r="AP54" s="146"/>
      <c r="AQ54" s="146"/>
      <c r="AR54" s="146"/>
      <c r="AS54" s="146"/>
      <c r="AT54" s="169"/>
      <c r="AU54" s="169"/>
      <c r="AV54" s="169" t="s">
        <v>74</v>
      </c>
      <c r="AW54" s="169"/>
      <c r="AX54" s="169"/>
      <c r="AY54" s="169"/>
      <c r="AZ54" s="169" t="s">
        <v>348</v>
      </c>
      <c r="BA54" s="310" t="s">
        <v>365</v>
      </c>
      <c r="BB54" s="310" t="s">
        <v>366</v>
      </c>
      <c r="BC54" s="314"/>
    </row>
    <row r="55" spans="2:74" ht="64.5" thickBot="1" x14ac:dyDescent="0.25">
      <c r="B55" s="348"/>
      <c r="C55" s="165" t="s">
        <v>335</v>
      </c>
      <c r="D55" s="163" t="s">
        <v>146</v>
      </c>
      <c r="E55" s="163" t="s">
        <v>147</v>
      </c>
      <c r="F55" s="309" t="s">
        <v>336</v>
      </c>
      <c r="G55" s="165" t="s">
        <v>337</v>
      </c>
      <c r="H55" s="165" t="s">
        <v>338</v>
      </c>
      <c r="I55" s="169" t="s">
        <v>367</v>
      </c>
      <c r="J55" s="169" t="s">
        <v>368</v>
      </c>
      <c r="K55" s="169" t="s">
        <v>369</v>
      </c>
      <c r="L55" s="169" t="s">
        <v>370</v>
      </c>
      <c r="M55" s="163" t="s">
        <v>371</v>
      </c>
      <c r="N55" s="169" t="s">
        <v>343</v>
      </c>
      <c r="O55" s="169" t="s">
        <v>372</v>
      </c>
      <c r="P55" s="169" t="s">
        <v>373</v>
      </c>
      <c r="Q55" s="169" t="s">
        <v>374</v>
      </c>
      <c r="R55" s="310">
        <v>0.2</v>
      </c>
      <c r="S55" s="169" t="s">
        <v>364</v>
      </c>
      <c r="T55" s="172">
        <v>43466</v>
      </c>
      <c r="U55" s="172">
        <v>43830</v>
      </c>
      <c r="V55" s="179">
        <v>1</v>
      </c>
      <c r="W55" s="312">
        <v>1</v>
      </c>
      <c r="X55" s="174">
        <f t="shared" si="0"/>
        <v>1</v>
      </c>
      <c r="Y55" s="170">
        <f t="shared" si="1"/>
        <v>0.2</v>
      </c>
      <c r="Z55" s="179">
        <v>1</v>
      </c>
      <c r="AA55" s="312">
        <v>1</v>
      </c>
      <c r="AB55" s="174">
        <f t="shared" si="2"/>
        <v>1</v>
      </c>
      <c r="AC55" s="170">
        <f t="shared" si="3"/>
        <v>0.2</v>
      </c>
      <c r="AD55" s="310">
        <v>1</v>
      </c>
      <c r="AE55" s="312">
        <v>1</v>
      </c>
      <c r="AF55" s="174">
        <f t="shared" si="4"/>
        <v>1</v>
      </c>
      <c r="AG55" s="170">
        <f t="shared" si="5"/>
        <v>0.2</v>
      </c>
      <c r="AH55" s="315">
        <v>1</v>
      </c>
      <c r="AI55" s="312">
        <v>1</v>
      </c>
      <c r="AJ55" s="174">
        <f t="shared" si="6"/>
        <v>1</v>
      </c>
      <c r="AK55" s="170">
        <f t="shared" si="7"/>
        <v>0.2</v>
      </c>
      <c r="AL55" s="170">
        <f t="shared" si="8"/>
        <v>0.2</v>
      </c>
      <c r="AM55" s="345"/>
      <c r="AN55" s="169"/>
      <c r="AO55" s="169"/>
      <c r="AP55" s="169"/>
      <c r="AQ55" s="169"/>
      <c r="AR55" s="169"/>
      <c r="AS55" s="169"/>
      <c r="AT55" s="169"/>
      <c r="AU55" s="169"/>
      <c r="AV55" s="169" t="s">
        <v>74</v>
      </c>
      <c r="AW55" s="169"/>
      <c r="AX55" s="169"/>
      <c r="AY55" s="169"/>
      <c r="AZ55" s="169" t="s">
        <v>241</v>
      </c>
      <c r="BA55" s="310" t="s">
        <v>375</v>
      </c>
      <c r="BB55" s="310" t="s">
        <v>376</v>
      </c>
      <c r="BC55" s="314"/>
    </row>
    <row r="56" spans="2:74" ht="64.5" thickBot="1" x14ac:dyDescent="0.25">
      <c r="B56" s="349"/>
      <c r="C56" s="316" t="s">
        <v>335</v>
      </c>
      <c r="D56" s="317" t="s">
        <v>146</v>
      </c>
      <c r="E56" s="317" t="s">
        <v>147</v>
      </c>
      <c r="F56" s="318" t="s">
        <v>336</v>
      </c>
      <c r="G56" s="316" t="s">
        <v>337</v>
      </c>
      <c r="H56" s="316" t="s">
        <v>338</v>
      </c>
      <c r="I56" s="319" t="s">
        <v>377</v>
      </c>
      <c r="J56" s="319" t="s">
        <v>378</v>
      </c>
      <c r="K56" s="319" t="s">
        <v>379</v>
      </c>
      <c r="L56" s="319" t="s">
        <v>380</v>
      </c>
      <c r="M56" s="317" t="s">
        <v>69</v>
      </c>
      <c r="N56" s="319" t="s">
        <v>343</v>
      </c>
      <c r="O56" s="319" t="s">
        <v>81</v>
      </c>
      <c r="P56" s="319" t="s">
        <v>81</v>
      </c>
      <c r="Q56" s="319" t="s">
        <v>381</v>
      </c>
      <c r="R56" s="320">
        <v>0.2</v>
      </c>
      <c r="S56" s="319" t="s">
        <v>364</v>
      </c>
      <c r="T56" s="321">
        <v>43466</v>
      </c>
      <c r="U56" s="321">
        <v>43830</v>
      </c>
      <c r="V56" s="322">
        <v>0.25</v>
      </c>
      <c r="W56" s="323">
        <v>0.25</v>
      </c>
      <c r="X56" s="324">
        <f t="shared" si="0"/>
        <v>1</v>
      </c>
      <c r="Y56" s="191">
        <f t="shared" si="1"/>
        <v>0.2</v>
      </c>
      <c r="Z56" s="322">
        <v>0.5</v>
      </c>
      <c r="AA56" s="323">
        <v>0.5</v>
      </c>
      <c r="AB56" s="324">
        <f t="shared" si="2"/>
        <v>1</v>
      </c>
      <c r="AC56" s="191">
        <f t="shared" si="3"/>
        <v>0.2</v>
      </c>
      <c r="AD56" s="322">
        <v>0.75</v>
      </c>
      <c r="AE56" s="323">
        <v>0.75</v>
      </c>
      <c r="AF56" s="324">
        <f t="shared" si="4"/>
        <v>1</v>
      </c>
      <c r="AG56" s="191">
        <f t="shared" si="5"/>
        <v>0.2</v>
      </c>
      <c r="AH56" s="325">
        <v>0.9</v>
      </c>
      <c r="AI56" s="326">
        <v>1</v>
      </c>
      <c r="AJ56" s="324">
        <f t="shared" si="6"/>
        <v>0.9</v>
      </c>
      <c r="AK56" s="191">
        <f t="shared" si="7"/>
        <v>0.18000000000000002</v>
      </c>
      <c r="AL56" s="191">
        <f t="shared" si="8"/>
        <v>0.19500000000000003</v>
      </c>
      <c r="AM56" s="345"/>
      <c r="AN56" s="319"/>
      <c r="AO56" s="319"/>
      <c r="AP56" s="319"/>
      <c r="AQ56" s="319"/>
      <c r="AR56" s="319"/>
      <c r="AS56" s="319"/>
      <c r="AT56" s="319"/>
      <c r="AU56" s="319"/>
      <c r="AV56" s="319" t="s">
        <v>74</v>
      </c>
      <c r="AW56" s="319"/>
      <c r="AX56" s="319"/>
      <c r="AY56" s="319"/>
      <c r="AZ56" s="319" t="s">
        <v>348</v>
      </c>
      <c r="BA56" s="320" t="s">
        <v>382</v>
      </c>
      <c r="BB56" s="320" t="s">
        <v>383</v>
      </c>
      <c r="BC56" s="327"/>
    </row>
    <row r="57" spans="2:74" s="335" customFormat="1" x14ac:dyDescent="0.2"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9"/>
      <c r="X57" s="330">
        <f>SUBTOTAL(9,X11:X56)</f>
        <v>30.936122696891058</v>
      </c>
      <c r="Y57" s="331"/>
      <c r="Z57" s="328"/>
      <c r="AA57" s="329"/>
      <c r="AB57" s="330">
        <f>SUBTOTAL(9,AB11:AB56)</f>
        <v>39.836522324893338</v>
      </c>
      <c r="AC57" s="332"/>
      <c r="AD57" s="328"/>
      <c r="AE57" s="329"/>
      <c r="AF57" s="330">
        <f>SUBTOTAL(9,AF11:AF56)</f>
        <v>36.797403128104122</v>
      </c>
      <c r="AG57" s="330"/>
      <c r="AH57" s="328"/>
      <c r="AI57" s="329"/>
      <c r="AJ57" s="333"/>
      <c r="AK57" s="330">
        <f>SUBTOTAL(9,AK11:AK56)</f>
        <v>10.510960180446594</v>
      </c>
      <c r="AL57" s="332"/>
      <c r="AM57" s="332">
        <f>AVERAGE(AM11:AM56)</f>
        <v>0.89462794661478862</v>
      </c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34"/>
      <c r="BB57" s="334"/>
      <c r="BC57" s="334"/>
      <c r="BT57" s="336"/>
      <c r="BV57" s="337"/>
    </row>
    <row r="58" spans="2:74" s="336" customFormat="1" x14ac:dyDescent="0.2">
      <c r="B58" s="343" t="s">
        <v>384</v>
      </c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 t="s">
        <v>385</v>
      </c>
      <c r="N58" s="343"/>
      <c r="O58" s="343"/>
      <c r="P58" s="343"/>
      <c r="Q58" s="343"/>
      <c r="R58" s="343"/>
      <c r="S58" s="343"/>
      <c r="T58" s="343" t="s">
        <v>386</v>
      </c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38"/>
      <c r="BB58" s="338"/>
      <c r="BC58" s="338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T58" s="335"/>
      <c r="BV58" s="339"/>
    </row>
    <row r="59" spans="2:74" s="335" customFormat="1" x14ac:dyDescent="0.2">
      <c r="B59" s="344" t="s">
        <v>387</v>
      </c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 t="s">
        <v>388</v>
      </c>
      <c r="N59" s="344"/>
      <c r="O59" s="344"/>
      <c r="P59" s="344"/>
      <c r="Q59" s="344"/>
      <c r="R59" s="344"/>
      <c r="S59" s="344"/>
      <c r="T59" s="344" t="s">
        <v>389</v>
      </c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4"/>
      <c r="AZ59" s="344"/>
      <c r="BA59" s="338"/>
      <c r="BB59" s="338"/>
      <c r="BC59" s="338"/>
      <c r="BV59" s="337"/>
    </row>
    <row r="60" spans="2:74" x14ac:dyDescent="0.2">
      <c r="AB60" s="342"/>
    </row>
  </sheetData>
  <mergeCells count="49">
    <mergeCell ref="B5:C5"/>
    <mergeCell ref="D5:E5"/>
    <mergeCell ref="B1:K3"/>
    <mergeCell ref="L1:AV3"/>
    <mergeCell ref="AW1:AZ1"/>
    <mergeCell ref="AW2:AZ2"/>
    <mergeCell ref="AW3:AZ3"/>
    <mergeCell ref="R9:R10"/>
    <mergeCell ref="C6:D6"/>
    <mergeCell ref="B9:B10"/>
    <mergeCell ref="C9:C10"/>
    <mergeCell ref="D9:D10"/>
    <mergeCell ref="E9:E10"/>
    <mergeCell ref="F9:F10"/>
    <mergeCell ref="G9:G10"/>
    <mergeCell ref="H9:H10"/>
    <mergeCell ref="I9:I10"/>
    <mergeCell ref="J9:P9"/>
    <mergeCell ref="Q9:Q10"/>
    <mergeCell ref="BB9:BB10"/>
    <mergeCell ref="BC9:BC10"/>
    <mergeCell ref="S9:U9"/>
    <mergeCell ref="V9:Y9"/>
    <mergeCell ref="Z9:AC9"/>
    <mergeCell ref="AD9:AG9"/>
    <mergeCell ref="AH9:AK9"/>
    <mergeCell ref="AL9:AL10"/>
    <mergeCell ref="AM25:AM32"/>
    <mergeCell ref="AM9:AM10"/>
    <mergeCell ref="AN9:AY9"/>
    <mergeCell ref="AZ9:AZ10"/>
    <mergeCell ref="BA9:BA10"/>
    <mergeCell ref="AM11:AM13"/>
    <mergeCell ref="AM14:AM15"/>
    <mergeCell ref="AM16:AM17"/>
    <mergeCell ref="AM18:AM20"/>
    <mergeCell ref="AM21:AM24"/>
    <mergeCell ref="AM33:AM40"/>
    <mergeCell ref="AM41:AM46"/>
    <mergeCell ref="AM47:AM49"/>
    <mergeCell ref="AM50:AM51"/>
    <mergeCell ref="B52:B56"/>
    <mergeCell ref="AM52:AM56"/>
    <mergeCell ref="B58:L58"/>
    <mergeCell ref="M58:S58"/>
    <mergeCell ref="T58:AZ58"/>
    <mergeCell ref="B59:L59"/>
    <mergeCell ref="M59:S59"/>
    <mergeCell ref="T59:AZ59"/>
  </mergeCells>
  <dataValidations count="7">
    <dataValidation type="list" allowBlank="1" showInputMessage="1" showErrorMessage="1" sqref="N21:N24">
      <formula1>#REF!</formula1>
    </dataValidation>
    <dataValidation type="list" allowBlank="1" showInputMessage="1" showErrorMessage="1" sqref="N19 N11:N15">
      <formula1>$BV$10:$BV$13</formula1>
    </dataValidation>
    <dataValidation type="list" allowBlank="1" showInputMessage="1" showErrorMessage="1" sqref="N49">
      <formula1>$BG$10:$BG$13</formula1>
    </dataValidation>
    <dataValidation type="list" allowBlank="1" showInputMessage="1" showErrorMessage="1" sqref="N50:N51">
      <formula1>$BE$10:$BE$12</formula1>
    </dataValidation>
    <dataValidation type="list" allowBlank="1" showInputMessage="1" showErrorMessage="1" sqref="N52:N56">
      <formula1>$BG$6:$BG$10</formula1>
    </dataValidation>
    <dataValidation type="list" allowBlank="1" showInputMessage="1" showErrorMessage="1" sqref="N18 N20">
      <formula1>$AN$6:$AN$9</formula1>
    </dataValidation>
    <dataValidation type="list" allowBlank="1" showInputMessage="1" showErrorMessage="1" sqref="N16:N17">
      <formula1>$BV$10:$BV$10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Jusbleidy Mildrey Vargas Rojas</cp:lastModifiedBy>
  <dcterms:created xsi:type="dcterms:W3CDTF">2020-02-14T05:23:04Z</dcterms:created>
  <dcterms:modified xsi:type="dcterms:W3CDTF">2020-02-14T22:06:35Z</dcterms:modified>
</cp:coreProperties>
</file>