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035" tabRatio="818" activeTab="0"/>
  </bookViews>
  <sheets>
    <sheet name="INFORME" sheetId="1" r:id="rId1"/>
    <sheet name="CONSOLIDADO GENERAL" sheetId="2" r:id="rId2"/>
    <sheet name="CONSOLIDADO ESPECIFICO" sheetId="3" r:id="rId3"/>
    <sheet name="GASTOS DE PERSONAL ACUMULADO" sheetId="4" r:id="rId4"/>
    <sheet name="GASTOS PÚBLICIDAD" sheetId="5" r:id="rId5"/>
    <sheet name="GASTOS DE TELEFONIA " sheetId="6" r:id="rId6"/>
  </sheets>
  <definedNames>
    <definedName name="_xlfn.IFERROR" hidden="1">#NAME?</definedName>
  </definedNames>
  <calcPr fullCalcOnLoad="1"/>
</workbook>
</file>

<file path=xl/comments3.xml><?xml version="1.0" encoding="utf-8"?>
<comments xmlns="http://schemas.openxmlformats.org/spreadsheetml/2006/main">
  <authors>
    <author>Call Center2</author>
  </authors>
  <commentList>
    <comment ref="A21" authorId="0">
      <text>
        <r>
          <rPr>
            <b/>
            <sz val="9"/>
            <rFont val="Tahoma"/>
            <family val="2"/>
          </rPr>
          <t>CONTROL INTERNO:</t>
        </r>
        <r>
          <rPr>
            <sz val="9"/>
            <rFont val="Tahoma"/>
            <family val="2"/>
          </rPr>
          <t xml:space="preserve">
Item incluido en el rubro COMPRA DE EQUIPOS, para hallar este valor buscar en los contratos celebrados en la vigencia.</t>
        </r>
      </text>
    </comment>
    <comment ref="A23" authorId="0">
      <text>
        <r>
          <rPr>
            <b/>
            <sz val="9"/>
            <rFont val="Tahoma"/>
            <family val="2"/>
          </rPr>
          <t xml:space="preserve">CONTROL INTERNO:
</t>
        </r>
        <r>
          <rPr>
            <sz val="9"/>
            <rFont val="Tahoma"/>
            <family val="2"/>
          </rPr>
          <t>Item incluido en el rubro MATERIALES Y SUMINISTROS, para hallar este valor buscar en los contratos celebrados en la vigencia.</t>
        </r>
      </text>
    </comment>
    <comment ref="A24" authorId="0">
      <text>
        <r>
          <rPr>
            <b/>
            <sz val="9"/>
            <rFont val="Tahoma"/>
            <family val="2"/>
          </rPr>
          <t xml:space="preserve">CONTROL INTERNO:
</t>
        </r>
        <r>
          <rPr>
            <sz val="9"/>
            <rFont val="Tahoma"/>
            <family val="2"/>
          </rPr>
          <t>Item incluido en el rubro MATERIALES Y SUMINISTROS, para hallar este valor buscar en los contratos celebrados en la vigencia.</t>
        </r>
      </text>
    </comment>
    <comment ref="A27" authorId="0">
      <text>
        <r>
          <rPr>
            <b/>
            <sz val="9"/>
            <rFont val="Tahoma"/>
            <family val="2"/>
          </rPr>
          <t xml:space="preserve">CONTROL INTERNO:
</t>
        </r>
        <r>
          <rPr>
            <sz val="9"/>
            <rFont val="Tahoma"/>
            <family val="2"/>
          </rPr>
          <t>Item incluido en el rubro MANTENIMIENTO, para hallar este valor buscar en los contratos celebrados en la vigencia.</t>
        </r>
      </text>
    </comment>
  </commentList>
</comments>
</file>

<file path=xl/sharedStrings.xml><?xml version="1.0" encoding="utf-8"?>
<sst xmlns="http://schemas.openxmlformats.org/spreadsheetml/2006/main" count="282" uniqueCount="197">
  <si>
    <t>JEFE DE CONTROL INTERNO</t>
  </si>
  <si>
    <t>REPRESENTANTE LEGAL</t>
  </si>
  <si>
    <t>ASIGNACIÓN Y USO DE LOS VEHÍCULOS OFICIALES</t>
  </si>
  <si>
    <t>VERSIÓN: 1.0</t>
  </si>
  <si>
    <t>FORMATO DE INFORME SOBRE MEDIDAS DE AUSTERIDAD</t>
  </si>
  <si>
    <t xml:space="preserve">PERIODO: </t>
  </si>
  <si>
    <t xml:space="preserve">SUBGERENTE ADMINITRATIVO Y FINANCIERO </t>
  </si>
  <si>
    <t>JUSBLEIDY VARGAS ROJAS</t>
  </si>
  <si>
    <t>CORPORACION SOCIAL DE CUNDINAMARCA 
VIGILANCIA SOBRE LA AUSTERIDAD EN EL GASTO PÚBLICO</t>
  </si>
  <si>
    <t xml:space="preserve">CÓDIGO: </t>
  </si>
  <si>
    <t>GASTOS DE PERSONAL</t>
  </si>
  <si>
    <t>GASTOS GENERALES</t>
  </si>
  <si>
    <t>ASIGNACIÓN Y USO DE TELEFONOS CELULARES</t>
  </si>
  <si>
    <t>CORPORACION SOCIAL  DE CUNDINAMARCA
VIGILANCIA SOBRE LA AUSTERIDAD EN EL GASTO PÚBLICO</t>
  </si>
  <si>
    <t>ITEM</t>
  </si>
  <si>
    <t>DESCRIPCIÓN Y DETALLE</t>
  </si>
  <si>
    <t>VARIACIÓN
$</t>
  </si>
  <si>
    <t>VARIACIÓN
%</t>
  </si>
  <si>
    <t xml:space="preserve">GASTOS DE FUNCIONAMIENTO </t>
  </si>
  <si>
    <t xml:space="preserve"> </t>
  </si>
  <si>
    <t xml:space="preserve">GASTOS DE PERSONAL </t>
  </si>
  <si>
    <t xml:space="preserve">GASTOS GENERALES </t>
  </si>
  <si>
    <t>1.2.1</t>
  </si>
  <si>
    <t>1.2.2</t>
  </si>
  <si>
    <t>CORPORACION SOCIAL DE CUNDINAMARCA
VIGILANCIA SOBRE LA AUSTERIDAD EN EL GASTO PÚBLICO</t>
  </si>
  <si>
    <t>CODIGO:</t>
  </si>
  <si>
    <t xml:space="preserve">DESCRIPCIÓN Y DETALLES </t>
  </si>
  <si>
    <t>VARIACIÓN ENTRE AÑOS
$</t>
  </si>
  <si>
    <t>VARIACION ENTRE AÑOS
%</t>
  </si>
  <si>
    <t>APROPIADO</t>
  </si>
  <si>
    <t>COMPROMETIDO</t>
  </si>
  <si>
    <t>PAGO EFECTUADO</t>
  </si>
  <si>
    <t>SALDO</t>
  </si>
  <si>
    <t>GASTOS DE FUNCIONAMIENTO</t>
  </si>
  <si>
    <t>1.1</t>
  </si>
  <si>
    <t>1.1.1</t>
  </si>
  <si>
    <t xml:space="preserve">SERVICIOS PERSONALES ASOCIADOS A LA NOMINA </t>
  </si>
  <si>
    <t>1.1.2</t>
  </si>
  <si>
    <t>OTROS GASTOS POR SERVICIOS PERSON.</t>
  </si>
  <si>
    <t>1.1.3</t>
  </si>
  <si>
    <t xml:space="preserve">CONTRIB. INH. NOMINA SECTOR PRIVADO </t>
  </si>
  <si>
    <t>1.1.4</t>
  </si>
  <si>
    <t>CONTRIB. INH. NOMINA SECTOR PUBLICO</t>
  </si>
  <si>
    <t>1.1.5</t>
  </si>
  <si>
    <t>TRANSFERENCIAS AL SECTOR PUBLICO</t>
  </si>
  <si>
    <t>1.1.6</t>
  </si>
  <si>
    <t>1.1.7</t>
  </si>
  <si>
    <t xml:space="preserve">REMUN POR SERVICIOS TECNICOS </t>
  </si>
  <si>
    <t>1.1.8</t>
  </si>
  <si>
    <t>APORTES PARAFISCALES</t>
  </si>
  <si>
    <t>1.2</t>
  </si>
  <si>
    <t>COMPRA DE EQUIPOS</t>
  </si>
  <si>
    <t>1.2.1.1</t>
  </si>
  <si>
    <t>MATERIALES Y SUMINISTROS</t>
  </si>
  <si>
    <t>1.2.2.1</t>
  </si>
  <si>
    <t>PAPELERIA</t>
  </si>
  <si>
    <t>1.2.2.2</t>
  </si>
  <si>
    <t>1.2.3</t>
  </si>
  <si>
    <t>GASTOS VARIOS E IMPREVISTOS</t>
  </si>
  <si>
    <t>1.2.4</t>
  </si>
  <si>
    <t>1.2.4.1</t>
  </si>
  <si>
    <t>1.2.5</t>
  </si>
  <si>
    <t>GASTOS DE COMPUTADOR</t>
  </si>
  <si>
    <t>1.2.6</t>
  </si>
  <si>
    <t>SERVICIOS PUBLICOS</t>
  </si>
  <si>
    <t>1.2.7</t>
  </si>
  <si>
    <t>VIATICOS Y GASTOS DE VIAJE</t>
  </si>
  <si>
    <t>1.2.8</t>
  </si>
  <si>
    <t>IMPRESOS Y PUBLICACIONES</t>
  </si>
  <si>
    <t>1.2.9</t>
  </si>
  <si>
    <t>ARRENDAMIENTOS Y GASTOS DE</t>
  </si>
  <si>
    <t>1.2.10</t>
  </si>
  <si>
    <t>SEGUROS</t>
  </si>
  <si>
    <t>1.2.11</t>
  </si>
  <si>
    <t>COMUNICACIONES Y TRANSPORTE</t>
  </si>
  <si>
    <t>1.2.12</t>
  </si>
  <si>
    <t>GASTOS RECUPERACION CARTERA</t>
  </si>
  <si>
    <t>1.2.13</t>
  </si>
  <si>
    <t>ORGANIZACION ARCHIVO GENERAL Y BIBLIOTEC</t>
  </si>
  <si>
    <t>1.2.14</t>
  </si>
  <si>
    <t>GASTOS BANCARIOS Y DE ADMINISTRACION FIN</t>
  </si>
  <si>
    <t>1.2.15</t>
  </si>
  <si>
    <t>GASTOS- DE PEAJES</t>
  </si>
  <si>
    <t>1.2.16</t>
  </si>
  <si>
    <t>GASTOS- BIENESTAR SOCIAL</t>
  </si>
  <si>
    <t>1.2.17</t>
  </si>
  <si>
    <t>CAPACITACION</t>
  </si>
  <si>
    <t>1.2.18</t>
  </si>
  <si>
    <t>IMPUESTOS TASAS Y MULTAS</t>
  </si>
  <si>
    <t>1.2.19</t>
  </si>
  <si>
    <t>IMPUESTOS A LAS TRANSACCIONES FINANCIERA</t>
  </si>
  <si>
    <t xml:space="preserve">FORMATO DE INFORME DE ADMINISTRACIÓN DE GASTOS DE PERSONAL </t>
  </si>
  <si>
    <t>CONCEPTO</t>
  </si>
  <si>
    <t>RUBRO PRESUPUESTAL</t>
  </si>
  <si>
    <t>PRESUPUESTO ASIGNADO</t>
  </si>
  <si>
    <t>VALOR ACUMULADO EJECUTADO</t>
  </si>
  <si>
    <t>% DE EJECUCION</t>
  </si>
  <si>
    <t>%DE VARIACIÓN VALOR EJECUTADO RESPECTO A LA VIGENCIA ANTERIOR</t>
  </si>
  <si>
    <t>Servicios Personales Asociados a Nòmina</t>
  </si>
  <si>
    <t>Otros Gastos por Servicios Personales</t>
  </si>
  <si>
    <t>Contribuciones Inherentes a la Nómina Sector Privado</t>
  </si>
  <si>
    <t>Contribuciones Inherentes a la Nómina Sector Público</t>
  </si>
  <si>
    <t>Aportes Parafiscales</t>
  </si>
  <si>
    <t>Transferencias al Sector Público</t>
  </si>
  <si>
    <t>Transferencias de Previsión y Seguridad Social</t>
  </si>
  <si>
    <t>SERVICIOS PERSONALES INDIRECTOS</t>
  </si>
  <si>
    <t>1. PERSONAL SUPERNUMERARIO</t>
  </si>
  <si>
    <t>2. REMUNERACIÓN SERVICIOS TÉCNICOS</t>
  </si>
  <si>
    <t>Remuneración de Servicios Técnicos</t>
  </si>
  <si>
    <t>3. HONORARIOS</t>
  </si>
  <si>
    <t>TOTALES</t>
  </si>
  <si>
    <t>No. DE PERSONAL DE PLANTA</t>
  </si>
  <si>
    <t>CANTIDAD DE PERSONAL CONTRATADO ACTUALMENTE</t>
  </si>
  <si>
    <t>% DE PERSONAL CONTRATADO RESPECTO DE LA PLANTA</t>
  </si>
  <si>
    <t xml:space="preserve">SUBGERENTE ADMINISTRATIVO Y FINANCIERO </t>
  </si>
  <si>
    <t>PARA ÉL CALCULO DE ESTOS RUBROS SE DEBE TENER EN CUENTA LOS SIGUIENTES ASPECTOS:</t>
  </si>
  <si>
    <t>§ HONORARIOS POR CONSULTORIA</t>
  </si>
  <si>
    <t>§ HONORARIOS POR ASESORIA JURÍDICA</t>
  </si>
  <si>
    <t>§ HONORARIOS POR ASESORIAS TÉCNICAS</t>
  </si>
  <si>
    <t>§ HONORARIOS POR AVALUO</t>
  </si>
  <si>
    <t>§ HONORARIOS POR ASESORIAS FINANCIERAS</t>
  </si>
  <si>
    <t>§ SERVICIOS Y ASISTENCIA TÉCNICA</t>
  </si>
  <si>
    <t>§ SERVICIOS DE TEMPORALES</t>
  </si>
  <si>
    <t>§ SERVICIOS DE MANTENIMIENTO</t>
  </si>
  <si>
    <t>§ SERVICIOS DE ASEO Y VIGILANCIA</t>
  </si>
  <si>
    <t>§ GASTOS DE PRESTACIÓN DE SERVICIOS</t>
  </si>
  <si>
    <t>FORMATO DE INFORME SOBRE PUBLICIDAD Y PUBLICACIONES</t>
  </si>
  <si>
    <t>1. IMPRESOS Y PUBLICACIONES</t>
  </si>
  <si>
    <t>2. DUPLICADOS Y O FOTOCOPIAS</t>
  </si>
  <si>
    <t>3. MATERIAL INDIRECTO PROCESOS LITOGRÁFICOS</t>
  </si>
  <si>
    <t>4. AVISOS PUBLICITARIOS</t>
  </si>
  <si>
    <t>5.OTROS GASTOS DE PUBLICIDAD</t>
  </si>
  <si>
    <t>VERSIÓN:1.0</t>
  </si>
  <si>
    <t>TIPO DE GASTO</t>
  </si>
  <si>
    <t>VARIACIÓN 
$</t>
  </si>
  <si>
    <t>VARIACIÓN 
%</t>
  </si>
  <si>
    <t>TELEFONOS FIJOS</t>
  </si>
  <si>
    <t>TELEFONOS CELULARES</t>
  </si>
  <si>
    <t>Publicaciones - Avisos de Prensa</t>
  </si>
  <si>
    <t>Duplicados y/o fotocopias</t>
  </si>
  <si>
    <t>Material Indirecto Procesos Litograficos</t>
  </si>
  <si>
    <t xml:space="preserve">Avisos  Publicitarios  </t>
  </si>
  <si>
    <t>Otros gastos de publicidad</t>
  </si>
  <si>
    <r>
      <t xml:space="preserve">NOTA: LAS CELDAS COLOR </t>
    </r>
    <r>
      <rPr>
        <b/>
        <sz val="10"/>
        <color indexed="51"/>
        <rFont val="Tahoma"/>
        <family val="2"/>
      </rPr>
      <t>NARANJA</t>
    </r>
    <r>
      <rPr>
        <b/>
        <sz val="10"/>
        <rFont val="Tahoma"/>
        <family val="2"/>
      </rPr>
      <t xml:space="preserve"> Y </t>
    </r>
    <r>
      <rPr>
        <b/>
        <sz val="10"/>
        <color indexed="55"/>
        <rFont val="Tahoma"/>
        <family val="2"/>
      </rPr>
      <t>GRIS</t>
    </r>
    <r>
      <rPr>
        <b/>
        <sz val="10"/>
        <rFont val="Tahoma"/>
        <family val="2"/>
      </rPr>
      <t xml:space="preserve"> NO DEBEN SER MODIFICADAS, SOLO REGISTRAR INFORMACIÓN EN LOS ESPACIOS EN BLANCO.</t>
    </r>
  </si>
  <si>
    <r>
      <t xml:space="preserve">NOTA: LAS CELDAS COLOR </t>
    </r>
    <r>
      <rPr>
        <b/>
        <sz val="10"/>
        <color indexed="51"/>
        <rFont val="Tahoma"/>
        <family val="2"/>
      </rPr>
      <t>NARANJA</t>
    </r>
    <r>
      <rPr>
        <b/>
        <sz val="10"/>
        <rFont val="Tahoma"/>
        <family val="2"/>
      </rPr>
      <t xml:space="preserve"> NO DEBEN SER MODIFICADAS, SOLO REGISTRAR INFORMACIÓN EN LOS ESPACIOS EN BLANCO.</t>
    </r>
  </si>
  <si>
    <t>DARLIN LENIS ESPITIA</t>
  </si>
  <si>
    <t>Otras Transferencias</t>
  </si>
  <si>
    <t>Los Datos frente a la planta de personal de la Entidad no los tiene Presupuesto por lo tanto no se registran, como tampoco los de contratatacion.</t>
  </si>
  <si>
    <t>FORMATO DE GASTO TELEFONIA, IMPRESIONES Y PUBLICACIONES</t>
  </si>
  <si>
    <t>%DE VARIACIÓN VALOR EJECUTADO RESPECTO AL TRISEMESTRE
ANTERIOR</t>
  </si>
  <si>
    <r>
      <t xml:space="preserve">NOTA: LAS CELDAS COLOR </t>
    </r>
    <r>
      <rPr>
        <b/>
        <sz val="8"/>
        <color indexed="51"/>
        <rFont val="Tahoma"/>
        <family val="2"/>
      </rPr>
      <t>NARANJA</t>
    </r>
    <r>
      <rPr>
        <b/>
        <sz val="8"/>
        <rFont val="Tahoma"/>
        <family val="2"/>
      </rPr>
      <t xml:space="preserve"> NO DEBEN SER MODIFICADAS, SOLO REGISTRAR INFORMACIÓN EN LOS ESPACIOS EN BLANCO.</t>
    </r>
  </si>
  <si>
    <t>LUIS CARLOS RAMIRÉZ MUNEVAR</t>
  </si>
  <si>
    <t>Los datos registrados se toman de las ejecuciones presupuestales y de acuerdo la clasificación del presupuesto.</t>
  </si>
  <si>
    <t>COMBUSTIBLE</t>
  </si>
  <si>
    <t>MANTENIMIENTO</t>
  </si>
  <si>
    <t>,</t>
  </si>
  <si>
    <t>N/A</t>
  </si>
  <si>
    <t>TERCER TRISEMESTRE DE 2019</t>
  </si>
  <si>
    <t>VALOR TERCER TRISEMESTRE EJECUTADO 2019</t>
  </si>
  <si>
    <t xml:space="preserve">VALOR TERCER TRIMESTRE EJECUTADO 2018 </t>
  </si>
  <si>
    <t>COMPARATIVO DE EJECUCION  DE GASTOS PERIODOS  PRIMER TRIMESTRE 2019 Y PRIMER  TRIMESTRE DE 2020</t>
  </si>
  <si>
    <t>PRIMER TRIMESTRE DE 2020</t>
  </si>
  <si>
    <t>PRIMER TRIMESTRE DE 2019</t>
  </si>
  <si>
    <t xml:space="preserve">COMPARATIVO EJECUCION DE GASTOS   PRIMER  TRIMESTRE 2020 Y PRIMER  TRIMESTRE 2019 GASTOS DE FUNCIONAMIENTO </t>
  </si>
  <si>
    <t>PRIMER TRIMESTRE 2020</t>
  </si>
  <si>
    <t>PRIMER TRIMESTRE 2019</t>
  </si>
  <si>
    <t>OTRAS TRANSFERENCIAS(Creditos Judiciales Laudos Arbitrales)</t>
  </si>
  <si>
    <t>GASTOS PROCESOS DE SELECCIÓN DE CARRERA</t>
  </si>
  <si>
    <t>ADQUISICIÓN DE VEHÍCULOS</t>
  </si>
  <si>
    <t>MANTENIMIENTO DE VEHÍCULOS</t>
  </si>
  <si>
    <t>ADRIANA CAROLINA SERRANO TRUJILLO</t>
  </si>
  <si>
    <t>JAVIER RICARDO CASTRO DUQUE</t>
  </si>
  <si>
    <t>VALOR PRIMER TRIMESTRAL EJECUTADO 2020</t>
  </si>
  <si>
    <t>VALOR PRIMER TRIMESTRE  2019</t>
  </si>
  <si>
    <t>PROCESOS DE SELECCIÓN DE CARRERA</t>
  </si>
  <si>
    <t>VALOR COSTO GLOBAL DE LA NÓMINA EN PESOS SEMESTRAL</t>
  </si>
  <si>
    <t xml:space="preserve">TOTAL </t>
  </si>
  <si>
    <t>ACUMULADO AÑO 2020</t>
  </si>
  <si>
    <t>SEDE 39</t>
  </si>
  <si>
    <t>GOBERNACION</t>
  </si>
  <si>
    <t>OBSERVACIONES</t>
  </si>
  <si>
    <t>LINEA CANCELADA SE PAGO 2 MES</t>
  </si>
  <si>
    <t>LINEA CANCELADA</t>
  </si>
  <si>
    <t>LINEAS NUEVA MARZO</t>
  </si>
  <si>
    <t>2.1</t>
  </si>
  <si>
    <r>
      <rPr>
        <b/>
        <sz val="11"/>
        <rFont val="Tahoma"/>
        <family val="2"/>
      </rPr>
      <t xml:space="preserve"> MANTENIMIENTO</t>
    </r>
    <r>
      <rPr>
        <sz val="11"/>
        <rFont val="Tahoma"/>
        <family val="2"/>
      </rPr>
      <t>" para el primer trimestre del año 2019 se efectuaron pagos por $10.606.787 y en el primer trimestre 2020 fueron de $0,  con una disminución del 100% en el presente año.
El comportamiento de este Rubro,  está alimentado  por los contratos de vigilancia, servicio de aseo y un manteniendo de arreglos locativos del inmueble de propiedad de la CSC, el cual está dado en  arrendamiento a Indeportes del Departamento. Los dos primeros contratos tuvieron pagos con cargo a reservas del 2019,  por la adición efectuada en diciembre para  los meses de enero y febrero de 2020; sin embargo evidencia la Oficina de Control Interno que lo pagos de marzo se realizaron en el mes de abril delpresente año,  evidencia la Oficina de Control Interno la existencia  del diligenciamiento errado de facturas del servicio de aseo y vigilancia por parte de los contratistas, por lo que se recomienda realizar un control que permita  efectuar los pagos oportunamente,  cuando  el responsable es el proveedor externo, toda vez que se sale de las manos de la entidad, realizar la radicación de facturas en debida forma. Las correcciones del proveedor han traído demora, por lo tanto se realizará una revisión por parte de la OCI, a las medidas que mitiguen esta situación en el futuro por parte de la Subgerencia Administrativa y Financiera. 
En el trimestre los pagos de MANTENIMIENTO que corresponden a reservas del año 2019 son los siguientes:
ASEO    $  7.392.717,00  
VIGILANCIA    $  4.862.652,00  
Por otra parte se recomienda y es importante que la entidad cuente desde su primer trimestre con un contrato de mantenimiento de vehículos, toda vez que permite tener mayor maniobra en el manejo del mantenimiento preventivo y en  especial en el correctivo, teniendo en cuenta que en diciembre se hizo una importante inversión en los mantenimientos correctivos.</t>
    </r>
  </si>
  <si>
    <t>Con el objeto de dar cumplimiento a lo establecido en la Circular No.02 del 29 de marzo de 2004, el artículo 22 del Decreto 1737 de 1998 y Decretos 0026 de 1998, 2209 de 1998, 959 de 1999 ,  los  Decretos Departamentales No 130 y 294 de 2016 que contemplan normas de austeridad en el gasto público y el Decreto 289 de 2019 por el cual se liquida el presupuesto general del Departamento para la vigencia 2020 , presentó el informe correspondiente al primer trimestre de 2020, relacionado con el comportamiento de los gastos correspondientes a los rubros de gastos de personal, gastos generales, pago de  publicidad y publicaciones, asignación y uso de teléfonos celulares, asignación y uso de vehículos, inmuebles mantenimiento, compra de equipos y licencias antivirus, licencias de seguridad de la información.  
La comparación del presente informe, se hace teniendo como punto de referencia los gastos efectuados durante el primer  trimestre de 2019, por los mismos conceptos. 
Teniendo en cuenta que en la vigencia 2020 se presenta el cambio de Gobernador y por lo tanto el cambio de administración para la Corporación Social de Cundinamarca, se hace necesario resaltar que para esta vigencia se tendrá en cuenta  las reservas del presupuesto del año  2019.
Por otra parte es importante precisar que este trimestre ha presentado en el mes de marzo un hecho notorio e importante para el país como es la declaratoria de  emergencia sanitaria por el COVID-19,  con la expedición de la Resolución Número 385 del 12 de marzo de 2020.  Por su parte el gobierno Departamental a través del Decreto 137 de 112 de marzo,  ordeno activar el plan de emergencias y contingencias  para realizar las acciones necesarias, tendientes a mitigar el riesgo de trasmisión del Coronavirus covid-19.</t>
  </si>
  <si>
    <r>
      <t xml:space="preserve">La entidad presenta en el 2020,  un gasto de $38,178,018 y  una variación porcentual del 79,19% (disminuye) con respecto al mismo periodo del año 2019,  con un gasto de  $ 183,424,362, La disminución para esta vigencia es considerable y se refleja en la situación de asilamiento preventivito y en las nuevas políticas de austeridad que tiene esta nueva administración .
Los rubros contemplados en Gastos Generales, establecidos  por el Decreto 0289 de 2019 "por el  cual se liquida el Presupuesto General del Departamento para la vigencia fiscal 2019, se detallan las apropiaciones, se clasifican y se definen los gastos", son los siguientes:
</t>
    </r>
    <r>
      <rPr>
        <b/>
        <sz val="11"/>
        <rFont val="Tahoma"/>
        <family val="2"/>
      </rPr>
      <t xml:space="preserve">"COMPRA DE EQUIPOS" </t>
    </r>
    <r>
      <rPr>
        <sz val="11"/>
        <rFont val="Tahoma"/>
        <family val="2"/>
      </rPr>
      <t xml:space="preserve">  No existe gasto por este concepto en el 2019 y en 2020 en el primer trimestre . El comportamiento es similar en las dos vigencias revisadas, demostrando que no existen necesidades planificadas para este mes y que por la emergencia sanitaria se pueden ver incrementadas razonablemente en otros meses.
"</t>
    </r>
    <r>
      <rPr>
        <b/>
        <sz val="11"/>
        <rFont val="Tahoma"/>
        <family val="2"/>
      </rPr>
      <t xml:space="preserve">MATERIALES Y SUMINISTROS" </t>
    </r>
    <r>
      <rPr>
        <sz val="11"/>
        <rFont val="Tahoma"/>
        <family val="2"/>
      </rPr>
      <t xml:space="preserve">para el primer  trimestre del año 2019 se efectuaron pagos tesorales por $4.726.997 y en el primer trimestre del año 2020 fueron de $2,035,522 con una disminución  en el presente año del 56,94% , es importante precisar que no se realizó pago  por concepto de papelería, por lo tanto  el único gasto obedece al  combustible con una importante disminución,  que favorece los recursos, teniendo en cuenta que las observaciones principales por parte de la Oficina de Control Interno, tenían gran preocupación por el comportamiento de todo lo relacionado con los vehículos de la entidad,  en términos de austeridad y mayor planeación. En este  resultado también  influye la medida de aislamiento preventivo que ha tomado el país y que hace que todo este aplazado en cuanto las estrategias de promoción de servicios. 
</t>
    </r>
    <r>
      <rPr>
        <b/>
        <sz val="11"/>
        <rFont val="Tahoma"/>
        <family val="2"/>
      </rPr>
      <t>"GASTOS VARIOS E IMPREVISTOS</t>
    </r>
    <r>
      <rPr>
        <sz val="11"/>
        <rFont val="Tahoma"/>
        <family val="2"/>
      </rPr>
      <t xml:space="preserve">" No se generan gastos por este rubro en los años 2019 y 2020 para el primer trimestre. </t>
    </r>
  </si>
  <si>
    <r>
      <rPr>
        <b/>
        <sz val="11"/>
        <rFont val="Tahoma"/>
        <family val="2"/>
      </rPr>
      <t xml:space="preserve">"GASTOS DE COMPUTADOR" </t>
    </r>
    <r>
      <rPr>
        <sz val="11"/>
        <rFont val="Tahoma"/>
        <family val="2"/>
      </rPr>
      <t>Para el primer trimestre 2019 no se efectuaron pagos, de igual forma que sucedió el año 2020. Se encuentra razonable que la entidad frente a la emergencia sanitaria tenga que acudir a una estrategia de fortalecimiento tecnológico que facilite el trabajo virtual. 
"</t>
    </r>
    <r>
      <rPr>
        <b/>
        <sz val="11"/>
        <rFont val="Tahoma"/>
        <family val="2"/>
      </rPr>
      <t xml:space="preserve">SERVICIOS PUBLICOS" </t>
    </r>
    <r>
      <rPr>
        <sz val="11"/>
        <rFont val="Tahoma"/>
        <family val="2"/>
      </rPr>
      <t>para el primer trimestre del año 2019 se efectuaron pagos por  $ 34.762.059 y en el primer trimestre 2020,  fueron de $ 34.771.215, con una aumento de 0.03% en el presente año. Comportamiento similar. Se tiene en cuenta que todos los computadores se encuentran encendidos las 24 horas,  para estar a disposición del trabajo virtual que se estableció por la emergencia sanitaria del COVID -19. Teniendo en cuenta que el mes de marzo cesaron las actividades, es importante revisar por que no existió mayor disminuación de servicios publicos. 
"</t>
    </r>
    <r>
      <rPr>
        <b/>
        <sz val="11"/>
        <rFont val="Tahoma"/>
        <family val="2"/>
      </rPr>
      <t xml:space="preserve">VIATICOS Y GASTOS DE VIAJE" </t>
    </r>
    <r>
      <rPr>
        <sz val="11"/>
        <rFont val="Tahoma"/>
        <family val="2"/>
      </rPr>
      <t>para el primer trimestre del año 2019 se efectuaron pagos tesorales por $ 180.742 y en el primer trimestre 2020 fueron de $ 880.281, con un aumento del 387,04% en el presente año. Este incremento se debe a que no existen contratistas externos para la realización de campañas promocionales y se realizaron con personal  de la entidad hasta las primeras semanas de marzo, incrementando el concepto de viáticos.
"</t>
    </r>
    <r>
      <rPr>
        <b/>
        <sz val="11"/>
        <rFont val="Tahoma"/>
        <family val="2"/>
      </rPr>
      <t>IMPRESOS Y PUBLICACIONES"</t>
    </r>
    <r>
      <rPr>
        <sz val="11"/>
        <rFont val="Tahoma"/>
        <family val="2"/>
      </rPr>
      <t xml:space="preserve"> Para los años 2019 y 2020 en el primer trimestre no se generaron transacciones con este rubro.
"</t>
    </r>
    <r>
      <rPr>
        <b/>
        <sz val="11"/>
        <rFont val="Tahoma"/>
        <family val="2"/>
      </rPr>
      <t xml:space="preserve">ARRENDAMIENTOS Y GASTOS DE MOBILIARIO </t>
    </r>
    <r>
      <rPr>
        <sz val="11"/>
        <rFont val="Tahoma"/>
        <family val="2"/>
      </rPr>
      <t xml:space="preserve">" para el primer trimestre del año 2019 se efectuaron pagos tesorales por $ 43.134.367 y en el primer trimestre 2020 El mes de enero  no se realizó gasto con recursos de la vigencia 2020, se realizó con reservas de la vigencia 2019,  los pagos de los meses de febrero y  marzo se realizaron en el mes de abril de 2020.  Este comportamiento se debe a la demora y errores presentados por la facturación, teniendo  en cuenta que la facturación del proveedor externo Grafiq, tuvo inconvenientes y errores y por otra parte la empresa inmobiliaria ha venido presentando una facturación  que debe mejorar los tiempos de radicación ante la CSC,  toda vez que es posible la coordinación armónica entre entidades públicas. Se realiza la recomendación de realizar un control más efectivo para el cumplimiento de términos, pese a que son situaciones externas, sin embargo  deben ser mejoradas y lideradas por la supervisión para un mejor cumplimiento de las cláusulas contractuales.
En el trimestre los pagos de ARRENDAMIENTO correspondiente a las reservas 2019 son los siguientes:
GRAFIQ     $16.055.666,64  
INMOBILIARIA     $13.084.353,00  </t>
    </r>
  </si>
  <si>
    <r>
      <t>"</t>
    </r>
    <r>
      <rPr>
        <b/>
        <sz val="11"/>
        <rFont val="Tahoma"/>
        <family val="2"/>
      </rPr>
      <t>SEGUROS"</t>
    </r>
    <r>
      <rPr>
        <sz val="11"/>
        <rFont val="Tahoma"/>
        <family val="2"/>
      </rPr>
      <t xml:space="preserve"> En el primer trimestre del año 2019 no se efectuaron pagos tesorales por este concepto,  así como en la vigencia 2020, el comportamiento es el mismo. Esta situación evidencia que la aseguradora POSITIVA,  ha venido presentando una demora en la radicación de sus facturas. Se hace necesario que la Subgerencia de Servicios Corporativos tome medidas de control ante una reiterada omisión,  en el cumplimiento de términos que pueden conllevar a consecuencias contables. Debe realizarse acciones de mejora que logren llevar a pagos oportunos. Correcol que es nuestro  intermediador de seguro, requirió a la aseguradora para que dé cumplimiento las facturas de los meses de enero, febrero y marzo. Se recomiendan tomar medidas inmediatas de control. Debe revisarse la capacidad operativa del corretaje de la entidad, teniendo en cuenta que este año termina el contrato. 
"</t>
    </r>
    <r>
      <rPr>
        <b/>
        <sz val="11"/>
        <rFont val="Tahoma"/>
        <family val="2"/>
      </rPr>
      <t xml:space="preserve">COMUNICACIONES Y TRANSPORTE" </t>
    </r>
    <r>
      <rPr>
        <sz val="11"/>
        <rFont val="Tahoma"/>
        <family val="2"/>
      </rPr>
      <t xml:space="preserve">En el primer trimestre del año 2019 no se efectuaron pagos tesorales por este concepto,  así como en la vigencia 2020, el comportamiento es el mismo. 
</t>
    </r>
    <r>
      <rPr>
        <b/>
        <sz val="11"/>
        <rFont val="Tahoma"/>
        <family val="2"/>
      </rPr>
      <t>"GASTOS RECUPERACION CARTERA</t>
    </r>
    <r>
      <rPr>
        <sz val="11"/>
        <rFont val="Tahoma"/>
        <family val="2"/>
      </rPr>
      <t xml:space="preserve">" para el primer trimestre del año 2019 se pagaron  $ 650.000, y en el primer trimestre 2020 no existió pago por recuperación de cartera, representando  una disminución del 100% en el presente año. Se advierte que la entrega de expedientes  a la nueva firma contratada por la entidad, demora el ejercicio de recuperación de cartera, razón por la cual se encuentra justificada la  falta de recuperación  en este periodo. Es importante precisar que mediante el Acuerdo No 3 de 2020,  se expidió en el mes de marzo medidas transitorias de alivio para los afiliados  ante el Covid 19, esto retrasa la recuperación de cartera de manera considerable.
</t>
    </r>
    <r>
      <rPr>
        <b/>
        <sz val="11"/>
        <rFont val="Tahoma"/>
        <family val="2"/>
      </rPr>
      <t>GASTOS DE PEAJES,</t>
    </r>
    <r>
      <rPr>
        <sz val="11"/>
        <rFont val="Tahoma"/>
        <family val="2"/>
      </rPr>
      <t xml:space="preserve"> para el primer trimestre del año 2019 se efectuaron pagos por $ 639.100 y en el primer trimestre 2020 se realizaron pagos por  $491.000,  con una disminución del 23,17% en el presente año. Se ha disminuido en razón a que desde el mes de marzo no se han realizado salidas promocionales, por la emergencia sanitaria.
</t>
    </r>
    <r>
      <rPr>
        <b/>
        <sz val="11"/>
        <rFont val="Tahoma"/>
        <family val="2"/>
      </rPr>
      <t>ORGANIZACION ARCHIVO GENERAL Y BIBLIOTECA"</t>
    </r>
    <r>
      <rPr>
        <sz val="11"/>
        <rFont val="Tahoma"/>
        <family val="2"/>
      </rPr>
      <t>. Por este rubro en la vigencia 2019 y la vigencia 2020,  no existieron gastos en el primer trimestre. Comportamiento similar. 
"</t>
    </r>
    <r>
      <rPr>
        <b/>
        <sz val="11"/>
        <rFont val="Tahoma"/>
        <family val="2"/>
      </rPr>
      <t>GASTOS BANCARIOS Y DE ADMINISTRACION FINANCIERA"</t>
    </r>
    <r>
      <rPr>
        <sz val="11"/>
        <rFont val="Tahoma"/>
        <family val="2"/>
      </rPr>
      <t xml:space="preserve"> para el primer trimestre del año 2019 se efectuaron pagos tesorales por $121.900 y en el primer trimestre 2020 no se generaron pagos tesorales, con una disminución del 100% comparado con los periodos.</t>
    </r>
    <r>
      <rPr>
        <sz val="11"/>
        <rFont val="Tahoma"/>
        <family val="2"/>
      </rPr>
      <t xml:space="preserve"> 
</t>
    </r>
    <r>
      <rPr>
        <b/>
        <sz val="11"/>
        <rFont val="Tahoma"/>
        <family val="2"/>
      </rPr>
      <t>"GASTOS- BIENESTAR SOCIAL</t>
    </r>
    <r>
      <rPr>
        <sz val="11"/>
        <rFont val="Tahoma"/>
        <family val="2"/>
      </rPr>
      <t xml:space="preserve">" Por este rubro en la vigencia 2019 y la vigencia 2020 no existieron gastos en el primer trimestre. Comportamiento similar. 
</t>
    </r>
    <r>
      <rPr>
        <b/>
        <sz val="11"/>
        <rFont val="Tahoma"/>
        <family val="2"/>
      </rPr>
      <t xml:space="preserve">"CAPACITACION" </t>
    </r>
    <r>
      <rPr>
        <sz val="11"/>
        <rFont val="Tahoma"/>
        <family val="2"/>
      </rPr>
      <t>para el primer trimestre del año 2019 y 2020 no se realizaron movimientos para este rubro.
"</t>
    </r>
    <r>
      <rPr>
        <b/>
        <sz val="11"/>
        <rFont val="Tahoma"/>
        <family val="2"/>
      </rPr>
      <t xml:space="preserve">IMPUESTOS TASAS Y MULTAS" </t>
    </r>
    <r>
      <rPr>
        <sz val="11"/>
        <rFont val="Tahoma"/>
        <family val="2"/>
      </rPr>
      <t>para el primer trimestre del año 2019 y 2020 no se realizaron movimientos para este rubro.
"</t>
    </r>
    <r>
      <rPr>
        <b/>
        <sz val="11"/>
        <rFont val="Tahoma"/>
        <family val="2"/>
      </rPr>
      <t xml:space="preserve">IMPUESTOS A LAS TRANSACCIONES FINANCIERA" </t>
    </r>
    <r>
      <rPr>
        <sz val="11"/>
        <rFont val="Tahoma"/>
        <family val="2"/>
      </rPr>
      <t>para el primer trimestre del año 2019 se efectuaron pagos tesorales por $88.602.410 y en el primer trimestre 2020 fueron de $0 , con una disminución del 100% en el presente año.</t>
    </r>
  </si>
  <si>
    <t xml:space="preserve"> La entidad recibió mediante empalme los vehículos con un mantenimiento preventivo realizado en el mes de diciembre, este mantenimiento fue llevado a garantía por la Subgerencia Administrativa y Financiera en el mes de enero y febrero, razón por la cual se tiene una evaluación general del estado de los vehículos y dentro de su planeación,  estableció el contrato en los primeros meses del tercer trimestre,  con el fin de garantizar el mantenimiento preventivo y correctivo de la entidad.
Se reitera la recomendación de contar con el contrato de mantenimiento de vehículos en el primer trimestre, esto con el fin de tener  una herramienta efectiva ante cualquier mantenimiento correctivo y así la entidad estaría  preparada ante cualquier eventualidad. Se tiene en cuenta que el año pasado el mantenimiento preventivo se ejecutó a partir de los meses de octubre, tiempos que no son los aconsejables para el mantenimiento preventivo de los vehículos esto teniendo en cuenta que son vehículos que han venido presentando  correctivos importantes.
El servicio de combustible presento una disminución del 56.94% con respecto al mismo periodo del año anterior, teniendo en cuenta que nos encontramos en un tiempo de aislamiento preventivo, es un comportamiento razonable; sin embargo estas circunstancias, hacen que la entidad tenga un periodo atípico de gasto que no es comparable con el del año 2019.
Se recomienda un constante control  a la Subgerencia administrativa y Financiera, teniendo criterios de austeridad en el gasto público en esta vigencia.
</t>
  </si>
  <si>
    <t>ADQUISICIÓN DE BIENES
 combustible</t>
  </si>
  <si>
    <t xml:space="preserve">ADQUISICIÓN DE SERVICIOS 
servicios publicos, viaticos y gastos de viaje y peajes </t>
  </si>
  <si>
    <t>*La subgerencia Administrativa y Financiera, lleva un control del consumo de los combustible de cada uno de los vehículos que hacen parte del parque automotor de la entidad.</t>
  </si>
  <si>
    <t>JUSBLEIDY  VARGAS ROJAS</t>
  </si>
  <si>
    <t>Para la vigencia 2020 la CSC,  presenta un gasto de 1.346.444,500, con una variación porcentual del  5,01% (disminuye ) con respecto al mismo periodo del año 2019,  con un gasto de $ 1,274,202,317, cumpliendo  con lo proyectado, Sin embargo es importante precisar,  que la disminuacion  se reflefa en el rubro de remuneracion por servicios con una disminucion en el año 2020 de 79,14%. existe disminucion en el recurso humano contratado como apoyo a la gestión teniendo en cuenta la estrategia de  contar con otros mecanismos  promocionales diferentes a contratar  personal de apoyo, ( que también genero riesgos a la entidad ).
Con respecto a la planta de  personal  las personas contratadas representan el 35.94%.</t>
  </si>
  <si>
    <t xml:space="preserve">
Para este trimestre el servicio de teléfono fijo, de las dos líneas las  sedes de trabajo una en  la Gobernación y la principal  ubicada en Teusaquillo,  disminuyo en un 6,97%, con una variación de $368.700,  con respecto al mismo periodo del año 2019. La disminución obedece al asilamiento preventivo establecido por la emergencia sanitaria.
Por otra parte el servicio de celular que incluye 23 líneas, de las cuales para el mes de marzo se redujeron a 8 lineas,  presento una disminución de 2.93%, con respecto al mismo periodo del año 2020, debe tenerse en cuenta que son líneas de consumo fijo que fueron establecidas para generar mayor acercamiento a los usuarios y afiliados y tiene un comportmiento muy parecido , teniendo en cuenta que la estrategia de comunicaciones de la emergencia sanitaria se ha realizdo a traves de estos celulares. Con el fin de evitar riesgos para la entidad se decidio cancelar las lineas y contar con nuevos numeros de telefono , asi como realizar un nuevo plantamiento y estrategia en comunicaciones para el segundo trimestre, teniendo un diagnostico real de la necesidad de nuevas lineas o la continuidad de las 8 existentes.
El servicio de telefonía,  mantiene controles y una estrategia de cargo fijo, así como la asignación de celulares que se encuentra corregido con respecto a lo que sucedía en años anteriores. La oficina de Control interno tendrá un monitoreo permanente por las estrategias de austeridad.
</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</si>
</sst>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00.00;\(#,#00.00\)"/>
    <numFmt numFmtId="203" formatCode="0.0000000000"/>
    <numFmt numFmtId="204" formatCode="0.000000000"/>
    <numFmt numFmtId="205" formatCode="0.00000000"/>
    <numFmt numFmtId="206" formatCode="0.0000000"/>
    <numFmt numFmtId="207" formatCode="0.000000"/>
    <numFmt numFmtId="208" formatCode="0.00000"/>
    <numFmt numFmtId="209" formatCode="0.0000"/>
    <numFmt numFmtId="210" formatCode="0.000"/>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0;[Red]#,##0"/>
    <numFmt numFmtId="216" formatCode="#,##0.0"/>
    <numFmt numFmtId="217" formatCode="_ &quot;$&quot;\ * #,##0_ ;_ &quot;$&quot;\ * \-#,##0_ ;_ &quot;$&quot;\ * &quot;-&quot;??_ ;_ @_ "/>
    <numFmt numFmtId="218" formatCode="0.0%"/>
  </numFmts>
  <fonts count="64">
    <font>
      <sz val="10"/>
      <name val="Arial"/>
      <family val="0"/>
    </font>
    <font>
      <sz val="8"/>
      <name val="Arial"/>
      <family val="2"/>
    </font>
    <font>
      <b/>
      <sz val="9"/>
      <name val="Arial"/>
      <family val="2"/>
    </font>
    <font>
      <b/>
      <sz val="8"/>
      <name val="Arial"/>
      <family val="2"/>
    </font>
    <font>
      <b/>
      <sz val="11"/>
      <name val="Tahoma"/>
      <family val="2"/>
    </font>
    <font>
      <sz val="11"/>
      <name val="Tahoma"/>
      <family val="2"/>
    </font>
    <font>
      <sz val="8"/>
      <name val="Tahoma"/>
      <family val="2"/>
    </font>
    <font>
      <sz val="12"/>
      <name val="Tahoma"/>
      <family val="2"/>
    </font>
    <font>
      <b/>
      <sz val="10"/>
      <name val="Tahoma"/>
      <family val="2"/>
    </font>
    <font>
      <sz val="10"/>
      <name val="Tahoma"/>
      <family val="2"/>
    </font>
    <font>
      <b/>
      <sz val="10"/>
      <name val="Arial"/>
      <family val="2"/>
    </font>
    <font>
      <b/>
      <sz val="9"/>
      <name val="Tahoma"/>
      <family val="2"/>
    </font>
    <font>
      <sz val="9"/>
      <name val="Tahoma"/>
      <family val="2"/>
    </font>
    <font>
      <sz val="11"/>
      <color indexed="8"/>
      <name val="Tahoma"/>
      <family val="2"/>
    </font>
    <font>
      <b/>
      <sz val="10"/>
      <color indexed="51"/>
      <name val="Tahoma"/>
      <family val="2"/>
    </font>
    <font>
      <b/>
      <sz val="10"/>
      <color indexed="55"/>
      <name val="Tahoma"/>
      <family val="2"/>
    </font>
    <font>
      <b/>
      <sz val="8"/>
      <name val="Tahoma"/>
      <family val="2"/>
    </font>
    <font>
      <b/>
      <sz val="8"/>
      <color indexed="5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b/>
      <sz val="10"/>
      <color indexed="8"/>
      <name val="Tahoma"/>
      <family val="2"/>
    </font>
    <font>
      <b/>
      <sz val="11"/>
      <color indexed="10"/>
      <name val="Tahoma"/>
      <family val="2"/>
    </font>
    <font>
      <b/>
      <i/>
      <sz val="11"/>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b/>
      <sz val="10"/>
      <color rgb="FF000000"/>
      <name val="Tahoma"/>
      <family val="2"/>
    </font>
    <font>
      <b/>
      <sz val="11"/>
      <color rgb="FFFF0000"/>
      <name val="Tahoma"/>
      <family val="2"/>
    </font>
    <font>
      <b/>
      <i/>
      <sz val="11"/>
      <color rgb="FFFF000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bgColor indexed="64"/>
      </patternFill>
    </fill>
    <fill>
      <patternFill patternType="solid">
        <fgColor theme="4"/>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color indexed="63"/>
      </botto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style="thin"/>
      <bottom style="medium"/>
    </border>
    <border>
      <left style="thin"/>
      <right style="medium"/>
      <top style="thin"/>
      <bottom style="medium"/>
    </border>
    <border>
      <left style="medium"/>
      <right>
        <color indexed="63"/>
      </right>
      <top>
        <color indexed="63"/>
      </top>
      <bottom style="medium"/>
    </border>
    <border>
      <left style="thin"/>
      <right style="thin"/>
      <top>
        <color indexed="63"/>
      </top>
      <bottom style="medium"/>
    </border>
    <border>
      <left>
        <color indexed="63"/>
      </left>
      <right style="thin"/>
      <top style="thin"/>
      <bottom style="thin"/>
    </border>
    <border>
      <left>
        <color indexed="63"/>
      </left>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style="thin"/>
      <top style="medium"/>
      <bottom style="thin"/>
    </border>
    <border>
      <left style="medium"/>
      <right style="thin"/>
      <top style="thin"/>
      <bottom style="medium"/>
    </border>
    <border>
      <left style="thin"/>
      <right style="medium"/>
      <top>
        <color indexed="63"/>
      </top>
      <bottom style="medium"/>
    </border>
    <border>
      <left>
        <color indexed="63"/>
      </left>
      <right>
        <color indexed="63"/>
      </right>
      <top>
        <color indexed="63"/>
      </top>
      <bottom style="thin"/>
    </border>
    <border>
      <left style="medium"/>
      <right style="thin"/>
      <top>
        <color indexed="63"/>
      </top>
      <bottom>
        <color indexed="63"/>
      </bottom>
    </border>
    <border>
      <left style="medium"/>
      <right style="thin"/>
      <top>
        <color indexed="63"/>
      </top>
      <bottom style="thin">
        <color rgb="FF000000"/>
      </bottom>
    </border>
    <border>
      <left style="thin"/>
      <right style="thin"/>
      <top>
        <color indexed="63"/>
      </top>
      <bottom style="thin">
        <color rgb="FF000000"/>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color rgb="FF000000"/>
      </bottom>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style="medium"/>
      <top>
        <color indexed="63"/>
      </top>
      <bottom style="thin"/>
    </border>
    <border>
      <left style="medium"/>
      <right style="medium"/>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420">
    <xf numFmtId="0" fontId="0" fillId="0" borderId="0" xfId="0"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xf>
    <xf numFmtId="0" fontId="4" fillId="0" borderId="10" xfId="0" applyFont="1" applyBorder="1" applyAlignment="1">
      <alignment/>
    </xf>
    <xf numFmtId="0" fontId="0" fillId="0" borderId="0" xfId="0" applyFont="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3" fontId="8" fillId="0" borderId="12" xfId="0" applyNumberFormat="1" applyFont="1" applyBorder="1" applyAlignment="1">
      <alignment/>
    </xf>
    <xf numFmtId="10" fontId="8" fillId="0" borderId="13" xfId="0" applyNumberFormat="1" applyFont="1" applyBorder="1" applyAlignment="1">
      <alignment horizontal="center"/>
    </xf>
    <xf numFmtId="0" fontId="9" fillId="0" borderId="11" xfId="0" applyFont="1" applyBorder="1" applyAlignment="1">
      <alignment horizontal="center" vertical="center"/>
    </xf>
    <xf numFmtId="0" fontId="8" fillId="0" borderId="12" xfId="0" applyFont="1" applyBorder="1" applyAlignment="1">
      <alignment/>
    </xf>
    <xf numFmtId="0" fontId="9" fillId="0" borderId="11" xfId="0" applyFont="1" applyFill="1" applyBorder="1" applyAlignment="1">
      <alignment horizontal="center" vertical="center"/>
    </xf>
    <xf numFmtId="0" fontId="8" fillId="0" borderId="12" xfId="0" applyFont="1" applyFill="1" applyBorder="1" applyAlignment="1">
      <alignment/>
    </xf>
    <xf numFmtId="3" fontId="8" fillId="0" borderId="12" xfId="0" applyNumberFormat="1" applyFont="1" applyFill="1" applyBorder="1" applyAlignment="1">
      <alignment/>
    </xf>
    <xf numFmtId="10" fontId="8" fillId="0" borderId="13" xfId="0" applyNumberFormat="1" applyFont="1" applyFill="1" applyBorder="1" applyAlignment="1">
      <alignment horizont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2" fillId="0" borderId="17" xfId="0" applyFont="1" applyBorder="1" applyAlignment="1">
      <alignment/>
    </xf>
    <xf numFmtId="0" fontId="5" fillId="0" borderId="18" xfId="0" applyFont="1" applyBorder="1" applyAlignment="1">
      <alignment horizontal="center" vertical="center"/>
    </xf>
    <xf numFmtId="4" fontId="11" fillId="0" borderId="19" xfId="0" applyNumberFormat="1" applyFont="1" applyBorder="1" applyAlignment="1">
      <alignment/>
    </xf>
    <xf numFmtId="0" fontId="11" fillId="33" borderId="18" xfId="0" applyFont="1" applyFill="1" applyBorder="1" applyAlignment="1">
      <alignment horizontal="center" vertical="center"/>
    </xf>
    <xf numFmtId="0" fontId="11" fillId="33" borderId="17" xfId="0" applyFont="1" applyFill="1" applyBorder="1" applyAlignment="1">
      <alignment/>
    </xf>
    <xf numFmtId="10" fontId="11" fillId="34" borderId="19" xfId="0" applyNumberFormat="1" applyFont="1" applyFill="1" applyBorder="1" applyAlignment="1">
      <alignment/>
    </xf>
    <xf numFmtId="0" fontId="12" fillId="0" borderId="18" xfId="0" applyFont="1" applyBorder="1" applyAlignment="1">
      <alignment horizontal="center" vertical="center" wrapText="1"/>
    </xf>
    <xf numFmtId="0" fontId="12" fillId="0" borderId="17" xfId="0" applyFont="1" applyBorder="1" applyAlignment="1">
      <alignment horizontal="left" wrapText="1"/>
    </xf>
    <xf numFmtId="0" fontId="12" fillId="0" borderId="17" xfId="0" applyFont="1" applyFill="1" applyBorder="1" applyAlignment="1">
      <alignment/>
    </xf>
    <xf numFmtId="3" fontId="0" fillId="0" borderId="0" xfId="0" applyNumberFormat="1" applyAlignment="1">
      <alignment/>
    </xf>
    <xf numFmtId="10" fontId="12" fillId="34" borderId="19" xfId="0" applyNumberFormat="1" applyFont="1" applyFill="1" applyBorder="1" applyAlignment="1">
      <alignment/>
    </xf>
    <xf numFmtId="0" fontId="12" fillId="0" borderId="18" xfId="0" applyFont="1" applyBorder="1" applyAlignment="1">
      <alignment horizontal="center" vertical="center"/>
    </xf>
    <xf numFmtId="3" fontId="0" fillId="0" borderId="18" xfId="0" applyNumberFormat="1" applyFont="1" applyFill="1" applyBorder="1" applyAlignment="1">
      <alignment horizontal="right"/>
    </xf>
    <xf numFmtId="0" fontId="12" fillId="0" borderId="18" xfId="0" applyFont="1" applyFill="1" applyBorder="1" applyAlignment="1">
      <alignment horizontal="center" vertical="center"/>
    </xf>
    <xf numFmtId="0" fontId="0" fillId="0" borderId="0" xfId="0" applyFill="1" applyAlignment="1">
      <alignment/>
    </xf>
    <xf numFmtId="0" fontId="12" fillId="0" borderId="20" xfId="0" applyFont="1" applyBorder="1" applyAlignment="1">
      <alignment/>
    </xf>
    <xf numFmtId="0" fontId="4" fillId="0" borderId="0" xfId="0" applyFont="1" applyBorder="1" applyAlignment="1">
      <alignment/>
    </xf>
    <xf numFmtId="3" fontId="13" fillId="0" borderId="21" xfId="0" applyNumberFormat="1" applyFont="1" applyFill="1" applyBorder="1" applyAlignment="1">
      <alignment horizontal="right"/>
    </xf>
    <xf numFmtId="3" fontId="5" fillId="0" borderId="21" xfId="0" applyNumberFormat="1" applyFont="1" applyBorder="1" applyAlignment="1">
      <alignment/>
    </xf>
    <xf numFmtId="3" fontId="13" fillId="0" borderId="22" xfId="0" applyNumberFormat="1" applyFont="1" applyFill="1" applyBorder="1" applyAlignment="1">
      <alignment horizontal="right"/>
    </xf>
    <xf numFmtId="3" fontId="13" fillId="0" borderId="23" xfId="0" applyNumberFormat="1" applyFont="1" applyFill="1" applyBorder="1" applyAlignment="1">
      <alignment horizontal="right"/>
    </xf>
    <xf numFmtId="0" fontId="5" fillId="0" borderId="22" xfId="0" applyFont="1" applyBorder="1" applyAlignment="1">
      <alignment/>
    </xf>
    <xf numFmtId="0" fontId="5" fillId="0" borderId="23" xfId="0" applyFont="1" applyBorder="1" applyAlignment="1">
      <alignment/>
    </xf>
    <xf numFmtId="0" fontId="5" fillId="0" borderId="21"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0" xfId="0" applyFont="1" applyBorder="1" applyAlignment="1">
      <alignment/>
    </xf>
    <xf numFmtId="0" fontId="5" fillId="0" borderId="26" xfId="0" applyFont="1" applyBorder="1" applyAlignment="1">
      <alignment/>
    </xf>
    <xf numFmtId="0" fontId="0" fillId="0" borderId="0" xfId="0" applyBorder="1" applyAlignment="1">
      <alignment/>
    </xf>
    <xf numFmtId="0" fontId="4" fillId="0" borderId="27" xfId="0" applyFont="1" applyBorder="1" applyAlignment="1">
      <alignment vertical="center"/>
    </xf>
    <xf numFmtId="0" fontId="0" fillId="0" borderId="0" xfId="0" applyAlignment="1">
      <alignment horizontal="center" vertical="center" wrapText="1"/>
    </xf>
    <xf numFmtId="3" fontId="5" fillId="0" borderId="27" xfId="0" applyNumberFormat="1" applyFont="1" applyBorder="1" applyAlignment="1">
      <alignment/>
    </xf>
    <xf numFmtId="10" fontId="4" fillId="0" borderId="0" xfId="0" applyNumberFormat="1" applyFont="1" applyBorder="1" applyAlignment="1">
      <alignment vertical="center"/>
    </xf>
    <xf numFmtId="0" fontId="5" fillId="0" borderId="0" xfId="0" applyFont="1" applyAlignment="1">
      <alignment/>
    </xf>
    <xf numFmtId="10" fontId="5" fillId="0" borderId="0" xfId="0" applyNumberFormat="1" applyFont="1" applyAlignment="1">
      <alignment/>
    </xf>
    <xf numFmtId="10" fontId="0" fillId="0" borderId="0" xfId="0" applyNumberFormat="1" applyAlignment="1">
      <alignment/>
    </xf>
    <xf numFmtId="0" fontId="11" fillId="34" borderId="18" xfId="0" applyFont="1" applyFill="1" applyBorder="1" applyAlignment="1">
      <alignment horizontal="center" vertical="center"/>
    </xf>
    <xf numFmtId="0" fontId="11" fillId="34" borderId="17" xfId="0" applyFont="1" applyFill="1" applyBorder="1" applyAlignment="1">
      <alignment/>
    </xf>
    <xf numFmtId="10" fontId="11" fillId="35" borderId="19" xfId="0" applyNumberFormat="1" applyFont="1" applyFill="1" applyBorder="1" applyAlignment="1">
      <alignment/>
    </xf>
    <xf numFmtId="10" fontId="12" fillId="35" borderId="19" xfId="0" applyNumberFormat="1" applyFont="1" applyFill="1" applyBorder="1" applyAlignment="1">
      <alignment/>
    </xf>
    <xf numFmtId="0" fontId="4" fillId="23" borderId="28" xfId="0" applyFont="1" applyFill="1" applyBorder="1" applyAlignment="1">
      <alignment horizontal="center" vertical="center" wrapText="1"/>
    </xf>
    <xf numFmtId="0" fontId="4" fillId="23" borderId="29" xfId="0" applyFont="1" applyFill="1" applyBorder="1" applyAlignment="1">
      <alignment horizontal="center" vertical="center" wrapText="1"/>
    </xf>
    <xf numFmtId="0" fontId="13" fillId="0" borderId="30" xfId="0" applyFont="1" applyFill="1" applyBorder="1" applyAlignment="1">
      <alignment horizontal="left" wrapText="1"/>
    </xf>
    <xf numFmtId="3" fontId="13" fillId="35" borderId="21" xfId="0" applyNumberFormat="1" applyFont="1" applyFill="1" applyBorder="1" applyAlignment="1">
      <alignment horizontal="right"/>
    </xf>
    <xf numFmtId="10" fontId="13" fillId="35" borderId="21" xfId="0" applyNumberFormat="1" applyFont="1" applyFill="1" applyBorder="1" applyAlignment="1">
      <alignment horizontal="right"/>
    </xf>
    <xf numFmtId="10" fontId="13" fillId="35" borderId="31" xfId="0" applyNumberFormat="1" applyFont="1" applyFill="1" applyBorder="1" applyAlignment="1">
      <alignment horizontal="right"/>
    </xf>
    <xf numFmtId="0" fontId="13" fillId="0" borderId="32" xfId="0" applyFont="1" applyFill="1" applyBorder="1" applyAlignment="1">
      <alignment horizontal="left" wrapText="1"/>
    </xf>
    <xf numFmtId="3" fontId="13" fillId="35" borderId="22" xfId="0" applyNumberFormat="1" applyFont="1" applyFill="1" applyBorder="1" applyAlignment="1">
      <alignment horizontal="right"/>
    </xf>
    <xf numFmtId="10" fontId="13" fillId="35" borderId="22" xfId="0" applyNumberFormat="1" applyFont="1" applyFill="1" applyBorder="1" applyAlignment="1">
      <alignment horizontal="right"/>
    </xf>
    <xf numFmtId="10" fontId="13" fillId="35" borderId="19" xfId="0" applyNumberFormat="1" applyFont="1" applyFill="1" applyBorder="1" applyAlignment="1">
      <alignment horizontal="right"/>
    </xf>
    <xf numFmtId="0" fontId="13" fillId="0" borderId="33" xfId="0" applyFont="1" applyFill="1" applyBorder="1" applyAlignment="1">
      <alignment horizontal="left" wrapText="1"/>
    </xf>
    <xf numFmtId="3" fontId="13" fillId="0" borderId="34" xfId="0" applyNumberFormat="1" applyFont="1" applyFill="1" applyBorder="1" applyAlignment="1">
      <alignment horizontal="right"/>
    </xf>
    <xf numFmtId="0" fontId="13" fillId="0" borderId="35" xfId="0" applyFont="1" applyFill="1" applyBorder="1" applyAlignment="1">
      <alignment horizontal="left" wrapText="1"/>
    </xf>
    <xf numFmtId="3" fontId="13" fillId="35" borderId="23" xfId="0" applyNumberFormat="1" applyFont="1" applyFill="1" applyBorder="1" applyAlignment="1">
      <alignment horizontal="right"/>
    </xf>
    <xf numFmtId="202" fontId="13" fillId="0" borderId="21" xfId="0" applyNumberFormat="1" applyFont="1" applyFill="1" applyBorder="1" applyAlignment="1">
      <alignment horizontal="right"/>
    </xf>
    <xf numFmtId="202" fontId="13" fillId="35" borderId="21" xfId="0" applyNumberFormat="1" applyFont="1" applyFill="1" applyBorder="1" applyAlignment="1">
      <alignment horizontal="right"/>
    </xf>
    <xf numFmtId="202" fontId="13" fillId="35" borderId="31" xfId="0" applyNumberFormat="1" applyFont="1" applyFill="1" applyBorder="1" applyAlignment="1">
      <alignment horizontal="right"/>
    </xf>
    <xf numFmtId="0" fontId="5" fillId="0" borderId="32" xfId="0" applyFont="1" applyBorder="1" applyAlignment="1">
      <alignment/>
    </xf>
    <xf numFmtId="0" fontId="5" fillId="35" borderId="22" xfId="0" applyFont="1" applyFill="1" applyBorder="1" applyAlignment="1">
      <alignment/>
    </xf>
    <xf numFmtId="0" fontId="5" fillId="35" borderId="19" xfId="0" applyFont="1" applyFill="1" applyBorder="1" applyAlignment="1">
      <alignment/>
    </xf>
    <xf numFmtId="0" fontId="5" fillId="0" borderId="35" xfId="0" applyFont="1" applyBorder="1" applyAlignment="1">
      <alignment/>
    </xf>
    <xf numFmtId="0" fontId="5" fillId="35" borderId="23" xfId="0" applyFont="1" applyFill="1" applyBorder="1" applyAlignment="1">
      <alignment/>
    </xf>
    <xf numFmtId="0" fontId="5" fillId="35" borderId="36" xfId="0" applyFont="1" applyFill="1" applyBorder="1" applyAlignment="1">
      <alignment/>
    </xf>
    <xf numFmtId="0" fontId="5" fillId="0" borderId="30" xfId="0" applyFont="1" applyBorder="1" applyAlignment="1">
      <alignment/>
    </xf>
    <xf numFmtId="0" fontId="5" fillId="35" borderId="21" xfId="0" applyFont="1" applyFill="1" applyBorder="1" applyAlignment="1">
      <alignment/>
    </xf>
    <xf numFmtId="0" fontId="5" fillId="35" borderId="31" xfId="0" applyFont="1" applyFill="1" applyBorder="1" applyAlignment="1">
      <alignment/>
    </xf>
    <xf numFmtId="3" fontId="13" fillId="35" borderId="19" xfId="0" applyNumberFormat="1" applyFont="1" applyFill="1" applyBorder="1" applyAlignment="1">
      <alignment horizontal="right"/>
    </xf>
    <xf numFmtId="0" fontId="4" fillId="0" borderId="37" xfId="0" applyFont="1" applyBorder="1" applyAlignment="1">
      <alignment vertical="center"/>
    </xf>
    <xf numFmtId="3" fontId="5" fillId="35" borderId="38" xfId="0" applyNumberFormat="1" applyFont="1" applyFill="1" applyBorder="1" applyAlignment="1">
      <alignment vertical="center"/>
    </xf>
    <xf numFmtId="10" fontId="5" fillId="35" borderId="38" xfId="0" applyNumberFormat="1" applyFont="1" applyFill="1" applyBorder="1" applyAlignment="1">
      <alignment vertical="center"/>
    </xf>
    <xf numFmtId="0" fontId="5" fillId="0" borderId="13" xfId="0" applyFont="1" applyBorder="1" applyAlignment="1">
      <alignment/>
    </xf>
    <xf numFmtId="0" fontId="4" fillId="23" borderId="27" xfId="0" applyFont="1" applyFill="1" applyBorder="1" applyAlignment="1">
      <alignment horizontal="center" vertical="center" wrapText="1"/>
    </xf>
    <xf numFmtId="10" fontId="4" fillId="23" borderId="27" xfId="0" applyNumberFormat="1" applyFont="1" applyFill="1" applyBorder="1" applyAlignment="1">
      <alignment horizontal="center" vertical="center" wrapText="1"/>
    </xf>
    <xf numFmtId="3" fontId="5" fillId="35" borderId="27" xfId="0" applyNumberFormat="1" applyFont="1" applyFill="1" applyBorder="1" applyAlignment="1">
      <alignment/>
    </xf>
    <xf numFmtId="10" fontId="5" fillId="35" borderId="27" xfId="0" applyNumberFormat="1" applyFont="1" applyFill="1" applyBorder="1" applyAlignment="1">
      <alignment/>
    </xf>
    <xf numFmtId="10" fontId="13" fillId="35" borderId="27" xfId="0" applyNumberFormat="1" applyFont="1" applyFill="1" applyBorder="1" applyAlignment="1">
      <alignment horizontal="right"/>
    </xf>
    <xf numFmtId="0" fontId="4" fillId="35" borderId="27" xfId="0" applyFont="1" applyFill="1" applyBorder="1" applyAlignment="1">
      <alignment vertical="center"/>
    </xf>
    <xf numFmtId="3" fontId="4" fillId="35" borderId="27" xfId="0" applyNumberFormat="1" applyFont="1" applyFill="1" applyBorder="1" applyAlignment="1">
      <alignment vertical="center"/>
    </xf>
    <xf numFmtId="10" fontId="4" fillId="35" borderId="27" xfId="0" applyNumberFormat="1" applyFont="1" applyFill="1" applyBorder="1" applyAlignment="1">
      <alignment/>
    </xf>
    <xf numFmtId="0" fontId="8" fillId="36" borderId="11" xfId="0" applyFont="1" applyFill="1" applyBorder="1" applyAlignment="1">
      <alignment horizontal="center" vertical="center"/>
    </xf>
    <xf numFmtId="0" fontId="8" fillId="36" borderId="12" xfId="0" applyFont="1" applyFill="1" applyBorder="1" applyAlignment="1">
      <alignment/>
    </xf>
    <xf numFmtId="3" fontId="8" fillId="35" borderId="12" xfId="0" applyNumberFormat="1" applyFont="1" applyFill="1" applyBorder="1" applyAlignment="1">
      <alignment/>
    </xf>
    <xf numFmtId="10" fontId="8" fillId="35" borderId="13" xfId="0" applyNumberFormat="1" applyFont="1" applyFill="1" applyBorder="1" applyAlignment="1">
      <alignment horizontal="center"/>
    </xf>
    <xf numFmtId="0" fontId="8" fillId="37" borderId="11" xfId="0" applyFont="1" applyFill="1" applyBorder="1" applyAlignment="1">
      <alignment horizontal="center" vertical="center"/>
    </xf>
    <xf numFmtId="0" fontId="8" fillId="37" borderId="12" xfId="0" applyFont="1" applyFill="1" applyBorder="1" applyAlignment="1">
      <alignment/>
    </xf>
    <xf numFmtId="0" fontId="12" fillId="38" borderId="18" xfId="0" applyFont="1" applyFill="1" applyBorder="1" applyAlignment="1">
      <alignment horizontal="center" vertical="center"/>
    </xf>
    <xf numFmtId="0" fontId="11" fillId="0" borderId="22" xfId="0" applyFont="1" applyBorder="1" applyAlignment="1">
      <alignment/>
    </xf>
    <xf numFmtId="0" fontId="12" fillId="0" borderId="18" xfId="0" applyFont="1" applyBorder="1" applyAlignment="1">
      <alignment/>
    </xf>
    <xf numFmtId="0" fontId="11" fillId="0" borderId="18" xfId="0" applyFont="1" applyBorder="1" applyAlignment="1">
      <alignment/>
    </xf>
    <xf numFmtId="0" fontId="11" fillId="0" borderId="22" xfId="0" applyFont="1" applyBorder="1" applyAlignment="1">
      <alignment/>
    </xf>
    <xf numFmtId="0" fontId="11" fillId="0" borderId="17" xfId="0" applyFont="1" applyBorder="1" applyAlignment="1">
      <alignment/>
    </xf>
    <xf numFmtId="0" fontId="11" fillId="0" borderId="19" xfId="0" applyFont="1" applyBorder="1" applyAlignment="1">
      <alignment/>
    </xf>
    <xf numFmtId="3" fontId="11" fillId="35" borderId="18" xfId="0" applyNumberFormat="1" applyFont="1" applyFill="1" applyBorder="1" applyAlignment="1">
      <alignment/>
    </xf>
    <xf numFmtId="3" fontId="11" fillId="35" borderId="22" xfId="0" applyNumberFormat="1" applyFont="1" applyFill="1" applyBorder="1" applyAlignment="1">
      <alignment/>
    </xf>
    <xf numFmtId="3" fontId="11" fillId="35" borderId="17" xfId="0" applyNumberFormat="1" applyFont="1" applyFill="1" applyBorder="1" applyAlignment="1">
      <alignment/>
    </xf>
    <xf numFmtId="3" fontId="11" fillId="35" borderId="19" xfId="0" applyNumberFormat="1" applyFont="1" applyFill="1" applyBorder="1" applyAlignment="1">
      <alignment/>
    </xf>
    <xf numFmtId="0" fontId="12" fillId="0" borderId="22" xfId="0" applyFont="1" applyBorder="1" applyAlignment="1">
      <alignment/>
    </xf>
    <xf numFmtId="0" fontId="12" fillId="0" borderId="19" xfId="0" applyFont="1" applyBorder="1" applyAlignment="1">
      <alignment/>
    </xf>
    <xf numFmtId="3" fontId="10" fillId="34" borderId="18" xfId="0" applyNumberFormat="1" applyFont="1" applyFill="1" applyBorder="1" applyAlignment="1">
      <alignment/>
    </xf>
    <xf numFmtId="3" fontId="10" fillId="34" borderId="22" xfId="0" applyNumberFormat="1" applyFont="1" applyFill="1" applyBorder="1" applyAlignment="1">
      <alignment/>
    </xf>
    <xf numFmtId="3" fontId="10" fillId="34" borderId="17" xfId="0" applyNumberFormat="1" applyFont="1" applyFill="1" applyBorder="1" applyAlignment="1">
      <alignment/>
    </xf>
    <xf numFmtId="3" fontId="10" fillId="34" borderId="19" xfId="0" applyNumberFormat="1" applyFont="1" applyFill="1" applyBorder="1" applyAlignment="1">
      <alignment/>
    </xf>
    <xf numFmtId="3" fontId="12" fillId="0" borderId="18" xfId="0" applyNumberFormat="1" applyFont="1" applyFill="1" applyBorder="1" applyAlignment="1">
      <alignment horizontal="right"/>
    </xf>
    <xf numFmtId="3" fontId="12" fillId="0" borderId="22" xfId="0" applyNumberFormat="1" applyFont="1" applyFill="1" applyBorder="1" applyAlignment="1">
      <alignment horizontal="right"/>
    </xf>
    <xf numFmtId="3" fontId="12" fillId="35" borderId="17" xfId="0" applyNumberFormat="1" applyFont="1" applyFill="1" applyBorder="1" applyAlignment="1">
      <alignment horizontal="right"/>
    </xf>
    <xf numFmtId="3" fontId="12" fillId="35" borderId="19" xfId="0" applyNumberFormat="1" applyFont="1" applyFill="1" applyBorder="1" applyAlignment="1">
      <alignment horizontal="right"/>
    </xf>
    <xf numFmtId="3" fontId="12" fillId="0" borderId="18" xfId="0" applyNumberFormat="1" applyFont="1" applyBorder="1" applyAlignment="1">
      <alignment/>
    </xf>
    <xf numFmtId="3" fontId="12" fillId="0" borderId="22" xfId="0" applyNumberFormat="1" applyFont="1" applyBorder="1" applyAlignment="1">
      <alignment/>
    </xf>
    <xf numFmtId="3" fontId="12" fillId="35" borderId="17" xfId="0" applyNumberFormat="1" applyFont="1" applyFill="1" applyBorder="1" applyAlignment="1">
      <alignment/>
    </xf>
    <xf numFmtId="3" fontId="12" fillId="0" borderId="39" xfId="0" applyNumberFormat="1" applyFont="1" applyBorder="1" applyAlignment="1">
      <alignment/>
    </xf>
    <xf numFmtId="3" fontId="12" fillId="35" borderId="40" xfId="0" applyNumberFormat="1" applyFont="1" applyFill="1" applyBorder="1" applyAlignment="1">
      <alignment horizontal="right"/>
    </xf>
    <xf numFmtId="3" fontId="11" fillId="34" borderId="18" xfId="0" applyNumberFormat="1" applyFont="1" applyFill="1" applyBorder="1" applyAlignment="1">
      <alignment/>
    </xf>
    <xf numFmtId="3" fontId="11" fillId="34" borderId="17" xfId="0" applyNumberFormat="1" applyFont="1" applyFill="1" applyBorder="1" applyAlignment="1">
      <alignment/>
    </xf>
    <xf numFmtId="3" fontId="0" fillId="0" borderId="18" xfId="0" applyNumberFormat="1" applyFont="1" applyBorder="1" applyAlignment="1">
      <alignment horizontal="right"/>
    </xf>
    <xf numFmtId="3" fontId="0" fillId="0" borderId="22" xfId="0" applyNumberFormat="1" applyFont="1" applyBorder="1" applyAlignment="1">
      <alignment horizontal="right"/>
    </xf>
    <xf numFmtId="3" fontId="0" fillId="0" borderId="22" xfId="0" applyNumberFormat="1" applyFont="1" applyFill="1" applyBorder="1" applyAlignment="1">
      <alignment horizontal="right"/>
    </xf>
    <xf numFmtId="3" fontId="12" fillId="0" borderId="18" xfId="0" applyNumberFormat="1" applyFont="1" applyFill="1" applyBorder="1" applyAlignment="1">
      <alignment/>
    </xf>
    <xf numFmtId="3" fontId="12" fillId="0" borderId="22" xfId="0" applyNumberFormat="1" applyFont="1" applyFill="1" applyBorder="1" applyAlignment="1">
      <alignment/>
    </xf>
    <xf numFmtId="3" fontId="12" fillId="0" borderId="41" xfId="0" applyNumberFormat="1" applyFont="1" applyBorder="1" applyAlignment="1">
      <alignment/>
    </xf>
    <xf numFmtId="3" fontId="12" fillId="0" borderId="34" xfId="0" applyNumberFormat="1" applyFont="1" applyBorder="1" applyAlignment="1">
      <alignment/>
    </xf>
    <xf numFmtId="3" fontId="12" fillId="35" borderId="42" xfId="0" applyNumberFormat="1" applyFont="1" applyFill="1" applyBorder="1" applyAlignment="1">
      <alignment horizontal="right"/>
    </xf>
    <xf numFmtId="3" fontId="13" fillId="0" borderId="43" xfId="0" applyNumberFormat="1" applyFont="1" applyFill="1" applyBorder="1" applyAlignment="1">
      <alignment horizontal="right"/>
    </xf>
    <xf numFmtId="3" fontId="13" fillId="0" borderId="18" xfId="0" applyNumberFormat="1" applyFont="1" applyFill="1" applyBorder="1" applyAlignment="1">
      <alignment horizontal="right"/>
    </xf>
    <xf numFmtId="3" fontId="13" fillId="0" borderId="41" xfId="0" applyNumberFormat="1" applyFont="1" applyFill="1" applyBorder="1" applyAlignment="1">
      <alignment horizontal="right"/>
    </xf>
    <xf numFmtId="3" fontId="13" fillId="0" borderId="44" xfId="0" applyNumberFormat="1" applyFont="1" applyFill="1" applyBorder="1" applyAlignment="1">
      <alignment horizontal="right"/>
    </xf>
    <xf numFmtId="10" fontId="13" fillId="35" borderId="23" xfId="0" applyNumberFormat="1" applyFont="1" applyFill="1" applyBorder="1" applyAlignment="1">
      <alignment horizontal="right"/>
    </xf>
    <xf numFmtId="10" fontId="13" fillId="35" borderId="36" xfId="0" applyNumberFormat="1" applyFont="1" applyFill="1" applyBorder="1" applyAlignment="1">
      <alignment horizontal="right"/>
    </xf>
    <xf numFmtId="202" fontId="13" fillId="0" borderId="43" xfId="0" applyNumberFormat="1" applyFont="1" applyFill="1" applyBorder="1" applyAlignment="1">
      <alignment horizontal="right"/>
    </xf>
    <xf numFmtId="0" fontId="5" fillId="0" borderId="32" xfId="0" applyFont="1" applyBorder="1" applyAlignment="1">
      <alignment horizontal="left" wrapText="1"/>
    </xf>
    <xf numFmtId="3" fontId="5" fillId="0" borderId="18" xfId="0" applyNumberFormat="1" applyFont="1" applyBorder="1" applyAlignment="1">
      <alignment vertical="center"/>
    </xf>
    <xf numFmtId="0" fontId="5" fillId="0" borderId="22" xfId="0" applyFont="1" applyBorder="1" applyAlignment="1">
      <alignment vertical="center"/>
    </xf>
    <xf numFmtId="0" fontId="5" fillId="35" borderId="22" xfId="0" applyFont="1" applyFill="1" applyBorder="1" applyAlignment="1">
      <alignment vertical="center"/>
    </xf>
    <xf numFmtId="0" fontId="5" fillId="35" borderId="19" xfId="0" applyFont="1" applyFill="1" applyBorder="1" applyAlignment="1">
      <alignment vertical="center"/>
    </xf>
    <xf numFmtId="0" fontId="5" fillId="0" borderId="18" xfId="0" applyFont="1" applyBorder="1" applyAlignment="1">
      <alignment/>
    </xf>
    <xf numFmtId="0" fontId="5" fillId="0" borderId="44" xfId="0" applyFont="1" applyBorder="1" applyAlignment="1">
      <alignment/>
    </xf>
    <xf numFmtId="0" fontId="5" fillId="0" borderId="43" xfId="0" applyFont="1" applyBorder="1" applyAlignment="1">
      <alignment/>
    </xf>
    <xf numFmtId="37" fontId="13" fillId="0" borderId="43" xfId="0" applyNumberFormat="1" applyFont="1" applyFill="1" applyBorder="1" applyAlignment="1">
      <alignment horizontal="right"/>
    </xf>
    <xf numFmtId="3" fontId="5" fillId="35" borderId="21" xfId="0" applyNumberFormat="1" applyFont="1" applyFill="1" applyBorder="1" applyAlignment="1">
      <alignment/>
    </xf>
    <xf numFmtId="10" fontId="5" fillId="35" borderId="31" xfId="0" applyNumberFormat="1" applyFont="1" applyFill="1" applyBorder="1" applyAlignment="1">
      <alignment/>
    </xf>
    <xf numFmtId="3" fontId="5" fillId="0" borderId="38" xfId="0" applyNumberFormat="1" applyFont="1" applyBorder="1" applyAlignment="1">
      <alignment vertical="center"/>
    </xf>
    <xf numFmtId="10" fontId="5" fillId="35" borderId="45" xfId="0" applyNumberFormat="1" applyFont="1" applyFill="1" applyBorder="1" applyAlignment="1">
      <alignment vertical="center"/>
    </xf>
    <xf numFmtId="185" fontId="0" fillId="0" borderId="0" xfId="48" applyFont="1" applyAlignment="1">
      <alignment/>
    </xf>
    <xf numFmtId="0" fontId="12" fillId="39" borderId="17" xfId="0" applyFont="1" applyFill="1" applyBorder="1" applyAlignment="1">
      <alignment/>
    </xf>
    <xf numFmtId="3" fontId="12" fillId="39" borderId="17" xfId="0" applyNumberFormat="1" applyFont="1" applyFill="1" applyBorder="1" applyAlignment="1">
      <alignment horizontal="right"/>
    </xf>
    <xf numFmtId="10" fontId="12" fillId="39" borderId="19" xfId="0" applyNumberFormat="1" applyFont="1" applyFill="1" applyBorder="1" applyAlignment="1">
      <alignment/>
    </xf>
    <xf numFmtId="0" fontId="12" fillId="40" borderId="17" xfId="0" applyFont="1" applyFill="1" applyBorder="1" applyAlignment="1">
      <alignment/>
    </xf>
    <xf numFmtId="3" fontId="0" fillId="40" borderId="18" xfId="0" applyNumberFormat="1" applyFont="1" applyFill="1" applyBorder="1" applyAlignment="1">
      <alignment horizontal="right"/>
    </xf>
    <xf numFmtId="3" fontId="0" fillId="40" borderId="22" xfId="0" applyNumberFormat="1" applyFont="1" applyFill="1" applyBorder="1" applyAlignment="1">
      <alignment horizontal="right"/>
    </xf>
    <xf numFmtId="3" fontId="12" fillId="40" borderId="17" xfId="0" applyNumberFormat="1" applyFont="1" applyFill="1" applyBorder="1" applyAlignment="1">
      <alignment horizontal="right"/>
    </xf>
    <xf numFmtId="3" fontId="12" fillId="39" borderId="18" xfId="0" applyNumberFormat="1" applyFont="1" applyFill="1" applyBorder="1" applyAlignment="1">
      <alignment/>
    </xf>
    <xf numFmtId="3" fontId="12" fillId="39" borderId="22" xfId="0" applyNumberFormat="1" applyFont="1" applyFill="1" applyBorder="1" applyAlignment="1">
      <alignment/>
    </xf>
    <xf numFmtId="0" fontId="0" fillId="0" borderId="0" xfId="55">
      <alignment/>
      <protection/>
    </xf>
    <xf numFmtId="0" fontId="0" fillId="0" borderId="0" xfId="55" applyFont="1">
      <alignment/>
      <protection/>
    </xf>
    <xf numFmtId="0" fontId="60" fillId="0" borderId="0" xfId="55" applyFont="1" applyBorder="1" applyAlignment="1">
      <alignment horizontal="center"/>
      <protection/>
    </xf>
    <xf numFmtId="0" fontId="61" fillId="0" borderId="27" xfId="55" applyFont="1" applyBorder="1" applyAlignment="1">
      <alignment/>
      <protection/>
    </xf>
    <xf numFmtId="0" fontId="10" fillId="41" borderId="11" xfId="55" applyFont="1" applyFill="1" applyBorder="1" applyAlignment="1">
      <alignment horizontal="center"/>
      <protection/>
    </xf>
    <xf numFmtId="0" fontId="10" fillId="41" borderId="46" xfId="55" applyFont="1" applyFill="1" applyBorder="1">
      <alignment/>
      <protection/>
    </xf>
    <xf numFmtId="3" fontId="10" fillId="40" borderId="22" xfId="55" applyNumberFormat="1" applyFont="1" applyFill="1" applyBorder="1">
      <alignment/>
      <protection/>
    </xf>
    <xf numFmtId="0" fontId="0" fillId="40" borderId="11" xfId="55" applyFont="1" applyFill="1" applyBorder="1" applyAlignment="1">
      <alignment horizontal="center"/>
      <protection/>
    </xf>
    <xf numFmtId="0" fontId="0" fillId="40" borderId="46" xfId="55" applyFont="1" applyFill="1" applyBorder="1">
      <alignment/>
      <protection/>
    </xf>
    <xf numFmtId="3" fontId="0" fillId="40" borderId="22" xfId="55" applyNumberFormat="1" applyFont="1" applyFill="1" applyBorder="1">
      <alignment/>
      <protection/>
    </xf>
    <xf numFmtId="0" fontId="10" fillId="41" borderId="22" xfId="55" applyFont="1" applyFill="1" applyBorder="1">
      <alignment/>
      <protection/>
    </xf>
    <xf numFmtId="0" fontId="0" fillId="0" borderId="11" xfId="55" applyFont="1" applyBorder="1" applyAlignment="1">
      <alignment horizontal="center"/>
      <protection/>
    </xf>
    <xf numFmtId="0" fontId="0" fillId="0" borderId="46" xfId="55" applyFont="1" applyBorder="1">
      <alignment/>
      <protection/>
    </xf>
    <xf numFmtId="3" fontId="0" fillId="0" borderId="22" xfId="55" applyNumberFormat="1" applyFont="1" applyBorder="1">
      <alignment/>
      <protection/>
    </xf>
    <xf numFmtId="0" fontId="10" fillId="42" borderId="47" xfId="55" applyFont="1" applyFill="1" applyBorder="1" applyAlignment="1">
      <alignment horizontal="center" vertical="center" wrapText="1" shrinkToFit="1"/>
      <protection/>
    </xf>
    <xf numFmtId="0" fontId="10" fillId="42" borderId="29" xfId="55" applyFont="1" applyFill="1" applyBorder="1" applyAlignment="1">
      <alignment horizontal="center" vertical="center" wrapText="1"/>
      <protection/>
    </xf>
    <xf numFmtId="0" fontId="10" fillId="42" borderId="48" xfId="55" applyFont="1" applyFill="1" applyBorder="1" applyAlignment="1">
      <alignment horizontal="center" vertical="center" wrapText="1" shrinkToFit="1"/>
      <protection/>
    </xf>
    <xf numFmtId="0" fontId="10" fillId="42" borderId="49" xfId="55" applyFont="1" applyFill="1" applyBorder="1" applyAlignment="1">
      <alignment horizontal="center" vertical="center" wrapText="1"/>
      <protection/>
    </xf>
    <xf numFmtId="3" fontId="10" fillId="35" borderId="22" xfId="55" applyNumberFormat="1" applyFont="1" applyFill="1" applyBorder="1">
      <alignment/>
      <protection/>
    </xf>
    <xf numFmtId="10" fontId="10" fillId="35" borderId="22" xfId="55" applyNumberFormat="1" applyFont="1" applyFill="1" applyBorder="1">
      <alignment/>
      <protection/>
    </xf>
    <xf numFmtId="3" fontId="4" fillId="35" borderId="22" xfId="55" applyNumberFormat="1" applyFont="1" applyFill="1" applyBorder="1">
      <alignment/>
      <protection/>
    </xf>
    <xf numFmtId="3" fontId="0" fillId="35" borderId="22" xfId="55" applyNumberFormat="1" applyFont="1" applyFill="1" applyBorder="1">
      <alignment/>
      <protection/>
    </xf>
    <xf numFmtId="10" fontId="0" fillId="35" borderId="22" xfId="55" applyNumberFormat="1" applyFont="1" applyFill="1" applyBorder="1">
      <alignment/>
      <protection/>
    </xf>
    <xf numFmtId="0" fontId="10" fillId="40" borderId="46" xfId="55" applyFont="1" applyFill="1" applyBorder="1">
      <alignment/>
      <protection/>
    </xf>
    <xf numFmtId="0" fontId="10" fillId="0" borderId="0" xfId="55" applyFont="1">
      <alignment/>
      <protection/>
    </xf>
    <xf numFmtId="3" fontId="9" fillId="40" borderId="22" xfId="55" applyNumberFormat="1" applyFont="1" applyFill="1" applyBorder="1">
      <alignment/>
      <protection/>
    </xf>
    <xf numFmtId="3" fontId="4" fillId="40" borderId="22" xfId="55" applyNumberFormat="1" applyFont="1" applyFill="1" applyBorder="1">
      <alignment/>
      <protection/>
    </xf>
    <xf numFmtId="0" fontId="0" fillId="41" borderId="46" xfId="55" applyFont="1" applyFill="1" applyBorder="1" applyAlignment="1">
      <alignment horizontal="left"/>
      <protection/>
    </xf>
    <xf numFmtId="0" fontId="0" fillId="40" borderId="46" xfId="55" applyFont="1" applyFill="1" applyBorder="1" applyAlignment="1">
      <alignment horizontal="left"/>
      <protection/>
    </xf>
    <xf numFmtId="0" fontId="8" fillId="0" borderId="12" xfId="0" applyFont="1" applyFill="1" applyBorder="1" applyAlignment="1">
      <alignment wrapText="1"/>
    </xf>
    <xf numFmtId="3" fontId="8" fillId="40" borderId="12" xfId="0" applyNumberFormat="1" applyFont="1" applyFill="1" applyBorder="1" applyAlignment="1">
      <alignment/>
    </xf>
    <xf numFmtId="0" fontId="9" fillId="40" borderId="12" xfId="0" applyFont="1" applyFill="1" applyBorder="1" applyAlignment="1">
      <alignment/>
    </xf>
    <xf numFmtId="3" fontId="9" fillId="40" borderId="12" xfId="0" applyNumberFormat="1" applyFont="1" applyFill="1" applyBorder="1" applyAlignment="1">
      <alignment/>
    </xf>
    <xf numFmtId="0" fontId="4" fillId="0" borderId="18" xfId="0" applyFont="1" applyBorder="1" applyAlignment="1">
      <alignment horizontal="left"/>
    </xf>
    <xf numFmtId="0" fontId="4" fillId="0" borderId="22" xfId="0" applyFont="1" applyBorder="1" applyAlignment="1">
      <alignment horizontal="left"/>
    </xf>
    <xf numFmtId="0" fontId="4" fillId="0" borderId="19" xfId="0" applyFont="1" applyBorder="1" applyAlignment="1">
      <alignment horizontal="left"/>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37"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3" xfId="0" applyFont="1" applyBorder="1" applyAlignment="1">
      <alignment horizontal="left"/>
    </xf>
    <xf numFmtId="0" fontId="4" fillId="0" borderId="54" xfId="0" applyFont="1" applyBorder="1" applyAlignment="1">
      <alignment horizontal="left"/>
    </xf>
    <xf numFmtId="0" fontId="4" fillId="0" borderId="32" xfId="0" applyFont="1" applyBorder="1" applyAlignment="1">
      <alignment horizontal="left"/>
    </xf>
    <xf numFmtId="0" fontId="4" fillId="0" borderId="40" xfId="0" applyFont="1" applyBorder="1" applyAlignment="1">
      <alignment horizontal="left"/>
    </xf>
    <xf numFmtId="0" fontId="4" fillId="0" borderId="21" xfId="0" applyFont="1" applyBorder="1" applyAlignment="1">
      <alignment horizontal="left"/>
    </xf>
    <xf numFmtId="0" fontId="4" fillId="0" borderId="31" xfId="0" applyFont="1" applyBorder="1" applyAlignment="1">
      <alignment horizontal="left"/>
    </xf>
    <xf numFmtId="0" fontId="4" fillId="0" borderId="35" xfId="0" applyFont="1" applyBorder="1" applyAlignment="1">
      <alignment horizontal="left"/>
    </xf>
    <xf numFmtId="0" fontId="4" fillId="0" borderId="55" xfId="0" applyFont="1" applyBorder="1" applyAlignment="1">
      <alignment horizontal="left"/>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5" fillId="40" borderId="14" xfId="0" applyFont="1" applyFill="1" applyBorder="1" applyAlignment="1">
      <alignment horizontal="justify" vertical="top" wrapText="1"/>
    </xf>
    <xf numFmtId="0" fontId="5" fillId="40" borderId="15" xfId="0" applyFont="1" applyFill="1" applyBorder="1" applyAlignment="1">
      <alignment horizontal="justify"/>
    </xf>
    <xf numFmtId="0" fontId="5" fillId="40" borderId="16" xfId="0" applyFont="1" applyFill="1" applyBorder="1" applyAlignment="1">
      <alignment horizontal="justify"/>
    </xf>
    <xf numFmtId="0" fontId="6" fillId="0" borderId="51" xfId="0" applyFont="1" applyBorder="1" applyAlignment="1">
      <alignment horizontal="center" vertical="center"/>
    </xf>
    <xf numFmtId="0" fontId="5" fillId="0" borderId="14" xfId="0" applyFont="1" applyBorder="1" applyAlignment="1">
      <alignment horizontal="justify" vertical="top" wrapText="1"/>
    </xf>
    <xf numFmtId="0" fontId="4" fillId="0" borderId="15" xfId="0" applyFont="1" applyBorder="1" applyAlignment="1">
      <alignment horizontal="justify" vertical="top" wrapText="1"/>
    </xf>
    <xf numFmtId="0" fontId="4" fillId="0" borderId="16" xfId="0" applyFont="1" applyBorder="1" applyAlignment="1">
      <alignment horizontal="justify" vertical="top" wrapText="1"/>
    </xf>
    <xf numFmtId="0" fontId="5" fillId="0" borderId="14"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16" xfId="0" applyFont="1" applyFill="1" applyBorder="1" applyAlignment="1">
      <alignment horizontal="justify" vertical="top" wrapText="1"/>
    </xf>
    <xf numFmtId="0" fontId="5" fillId="0" borderId="51" xfId="0" applyFont="1" applyFill="1" applyBorder="1" applyAlignment="1">
      <alignment horizontal="justify" vertical="top" wrapText="1"/>
    </xf>
    <xf numFmtId="0" fontId="4" fillId="0" borderId="52" xfId="0" applyFont="1" applyFill="1" applyBorder="1" applyAlignment="1">
      <alignment horizontal="justify" vertical="top" wrapText="1"/>
    </xf>
    <xf numFmtId="0" fontId="4" fillId="0" borderId="53" xfId="0" applyFont="1" applyFill="1" applyBorder="1" applyAlignment="1">
      <alignment horizontal="justify" vertical="top" wrapText="1"/>
    </xf>
    <xf numFmtId="0" fontId="4" fillId="0" borderId="44" xfId="0" applyFont="1" applyBorder="1" applyAlignment="1">
      <alignment horizontal="left"/>
    </xf>
    <xf numFmtId="0" fontId="4" fillId="0" borderId="23" xfId="0" applyFont="1" applyBorder="1" applyAlignment="1">
      <alignment horizontal="left"/>
    </xf>
    <xf numFmtId="0" fontId="4" fillId="0" borderId="36" xfId="0" applyFont="1" applyBorder="1" applyAlignment="1">
      <alignment horizontal="left"/>
    </xf>
    <xf numFmtId="0" fontId="7" fillId="0" borderId="14"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0" xfId="0" applyFont="1" applyBorder="1" applyAlignment="1">
      <alignment horizontal="justify" vertical="center" wrapText="1"/>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5" fillId="0" borderId="26" xfId="0" applyFont="1" applyBorder="1" applyAlignment="1">
      <alignment horizontal="center"/>
    </xf>
    <xf numFmtId="0" fontId="4" fillId="0" borderId="37" xfId="0" applyFont="1" applyBorder="1" applyAlignment="1">
      <alignment horizontal="center"/>
    </xf>
    <xf numFmtId="0" fontId="4" fillId="0" borderId="56" xfId="0" applyFont="1" applyBorder="1" applyAlignment="1">
      <alignment horizontal="center"/>
    </xf>
    <xf numFmtId="0" fontId="4" fillId="0" borderId="50" xfId="0" applyFont="1" applyBorder="1" applyAlignment="1">
      <alignment horizontal="center"/>
    </xf>
    <xf numFmtId="0" fontId="5" fillId="0" borderId="37" xfId="0" applyFont="1" applyBorder="1" applyAlignment="1">
      <alignment vertical="center" wrapText="1"/>
    </xf>
    <xf numFmtId="0" fontId="5" fillId="0" borderId="56" xfId="0" applyFont="1" applyBorder="1" applyAlignment="1">
      <alignment vertical="center" wrapText="1"/>
    </xf>
    <xf numFmtId="0" fontId="5" fillId="0" borderId="50" xfId="0" applyFont="1" applyBorder="1" applyAlignment="1">
      <alignment vertical="center"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26" xfId="0" applyFont="1" applyBorder="1" applyAlignment="1">
      <alignment horizontal="left" vertical="top"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53" xfId="0" applyFont="1" applyBorder="1" applyAlignment="1">
      <alignment horizontal="left" vertical="top" wrapText="1"/>
    </xf>
    <xf numFmtId="0" fontId="4" fillId="0" borderId="10" xfId="0" applyFont="1" applyBorder="1" applyAlignment="1">
      <alignment horizontal="center"/>
    </xf>
    <xf numFmtId="0" fontId="4" fillId="0" borderId="0" xfId="0" applyFont="1" applyBorder="1" applyAlignment="1">
      <alignment horizontal="center"/>
    </xf>
    <xf numFmtId="0" fontId="62" fillId="0" borderId="0" xfId="0" applyFont="1" applyBorder="1" applyAlignment="1">
      <alignment horizontal="center" wrapText="1"/>
    </xf>
    <xf numFmtId="0" fontId="62" fillId="0" borderId="26" xfId="0" applyFont="1" applyBorder="1" applyAlignment="1">
      <alignment horizontal="center" wrapText="1"/>
    </xf>
    <xf numFmtId="0" fontId="62" fillId="0" borderId="56" xfId="0" applyFont="1" applyBorder="1" applyAlignment="1">
      <alignment horizontal="center" wrapText="1"/>
    </xf>
    <xf numFmtId="0" fontId="62" fillId="0" borderId="50" xfId="0" applyFont="1" applyBorder="1" applyAlignment="1">
      <alignment horizontal="center" wrapText="1"/>
    </xf>
    <xf numFmtId="0" fontId="8" fillId="42" borderId="29" xfId="0" applyFont="1" applyFill="1" applyBorder="1" applyAlignment="1">
      <alignment horizontal="center" vertical="center" wrapText="1"/>
    </xf>
    <xf numFmtId="0" fontId="8" fillId="42" borderId="57" xfId="0" applyFont="1" applyFill="1" applyBorder="1" applyAlignment="1">
      <alignment horizontal="center" vertical="center" wrapText="1"/>
    </xf>
    <xf numFmtId="0" fontId="8" fillId="42" borderId="58" xfId="0" applyFont="1" applyFill="1" applyBorder="1" applyAlignment="1">
      <alignment horizontal="center" vertical="center" wrapText="1"/>
    </xf>
    <xf numFmtId="0" fontId="8" fillId="42" borderId="49" xfId="0" applyFont="1" applyFill="1" applyBorder="1" applyAlignment="1">
      <alignment horizontal="center" vertical="center" wrapText="1"/>
    </xf>
    <xf numFmtId="0" fontId="8" fillId="42" borderId="59" xfId="0" applyFont="1" applyFill="1" applyBorder="1" applyAlignment="1">
      <alignment horizontal="center" vertical="center" wrapText="1"/>
    </xf>
    <xf numFmtId="0" fontId="8" fillId="42" borderId="60" xfId="0" applyFont="1" applyFill="1" applyBorder="1" applyAlignment="1">
      <alignment horizontal="center" vertical="center" wrapText="1"/>
    </xf>
    <xf numFmtId="0" fontId="8" fillId="42" borderId="61" xfId="0" applyFont="1" applyFill="1" applyBorder="1" applyAlignment="1">
      <alignment horizontal="center" vertical="center" wrapText="1"/>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23" borderId="51" xfId="0" applyFont="1" applyFill="1" applyBorder="1" applyAlignment="1">
      <alignment horizontal="center" vertical="center" wrapText="1"/>
    </xf>
    <xf numFmtId="0" fontId="4" fillId="23" borderId="52" xfId="0" applyFont="1" applyFill="1" applyBorder="1" applyAlignment="1">
      <alignment horizontal="center" vertical="center" wrapText="1"/>
    </xf>
    <xf numFmtId="0" fontId="4" fillId="23" borderId="53" xfId="0" applyFont="1" applyFill="1" applyBorder="1" applyAlignment="1">
      <alignment horizontal="center" vertical="center" wrapText="1"/>
    </xf>
    <xf numFmtId="0" fontId="4" fillId="0" borderId="52" xfId="0" applyFont="1" applyBorder="1" applyAlignment="1">
      <alignment horizontal="right"/>
    </xf>
    <xf numFmtId="0" fontId="4" fillId="0" borderId="53" xfId="0" applyFont="1" applyBorder="1" applyAlignment="1">
      <alignment horizontal="right"/>
    </xf>
    <xf numFmtId="0" fontId="16" fillId="0" borderId="51" xfId="0" applyFont="1" applyBorder="1" applyAlignment="1">
      <alignment horizontal="left"/>
    </xf>
    <xf numFmtId="0" fontId="16" fillId="0" borderId="52" xfId="0" applyFont="1" applyBorder="1" applyAlignment="1">
      <alignment horizontal="left"/>
    </xf>
    <xf numFmtId="0" fontId="16" fillId="0" borderId="53" xfId="0" applyFont="1" applyBorder="1" applyAlignment="1">
      <alignment horizontal="left"/>
    </xf>
    <xf numFmtId="0" fontId="8" fillId="42" borderId="64" xfId="0" applyFont="1" applyFill="1" applyBorder="1" applyAlignment="1">
      <alignment horizontal="center" vertical="center" wrapText="1"/>
    </xf>
    <xf numFmtId="0" fontId="8" fillId="42" borderId="47" xfId="0" applyFont="1" applyFill="1" applyBorder="1" applyAlignment="1">
      <alignment horizontal="center" vertical="center" wrapText="1"/>
    </xf>
    <xf numFmtId="0" fontId="8" fillId="42" borderId="48" xfId="0" applyFont="1" applyFill="1" applyBorder="1" applyAlignment="1">
      <alignment horizontal="center" vertical="center" wrapText="1"/>
    </xf>
    <xf numFmtId="0" fontId="8" fillId="42" borderId="29" xfId="0" applyFont="1" applyFill="1" applyBorder="1" applyAlignment="1">
      <alignment vertical="center" wrapText="1"/>
    </xf>
    <xf numFmtId="0" fontId="8" fillId="42" borderId="57" xfId="0" applyFont="1" applyFill="1" applyBorder="1" applyAlignment="1">
      <alignment vertical="center" wrapText="1"/>
    </xf>
    <xf numFmtId="0" fontId="8" fillId="42" borderId="49" xfId="0" applyFont="1" applyFill="1" applyBorder="1" applyAlignment="1">
      <alignment vertical="center" wrapText="1"/>
    </xf>
    <xf numFmtId="0" fontId="11" fillId="0" borderId="42" xfId="0" applyFont="1" applyBorder="1" applyAlignment="1">
      <alignment horizontal="center"/>
    </xf>
    <xf numFmtId="0" fontId="11" fillId="0" borderId="65" xfId="0" applyFont="1" applyBorder="1" applyAlignment="1">
      <alignment horizontal="center"/>
    </xf>
    <xf numFmtId="0" fontId="11" fillId="0" borderId="66" xfId="0" applyFont="1" applyBorder="1" applyAlignment="1">
      <alignment horizontal="center"/>
    </xf>
    <xf numFmtId="0" fontId="11" fillId="0" borderId="12" xfId="0" applyFont="1" applyBorder="1" applyAlignment="1">
      <alignment horizontal="center"/>
    </xf>
    <xf numFmtId="0" fontId="11" fillId="0" borderId="67" xfId="0" applyFont="1" applyBorder="1" applyAlignment="1">
      <alignment horizontal="center"/>
    </xf>
    <xf numFmtId="0" fontId="11" fillId="0" borderId="0" xfId="0" applyFont="1" applyBorder="1" applyAlignment="1">
      <alignment horizontal="center"/>
    </xf>
    <xf numFmtId="0" fontId="11" fillId="0" borderId="20" xfId="0" applyFont="1" applyBorder="1" applyAlignment="1">
      <alignment horizontal="center"/>
    </xf>
    <xf numFmtId="0" fontId="11" fillId="0" borderId="68" xfId="0" applyFont="1" applyBorder="1" applyAlignment="1">
      <alignment horizontal="center"/>
    </xf>
    <xf numFmtId="0" fontId="11" fillId="0" borderId="46" xfId="0" applyFont="1" applyBorder="1" applyAlignment="1">
      <alignment horizontal="center"/>
    </xf>
    <xf numFmtId="0" fontId="11" fillId="0" borderId="33" xfId="0" applyFont="1" applyBorder="1" applyAlignment="1">
      <alignment horizontal="center"/>
    </xf>
    <xf numFmtId="0" fontId="11" fillId="0" borderId="69" xfId="0" applyFont="1" applyBorder="1" applyAlignment="1">
      <alignment horizontal="center"/>
    </xf>
    <xf numFmtId="0" fontId="11" fillId="0" borderId="10" xfId="0" applyFont="1" applyBorder="1" applyAlignment="1">
      <alignment horizontal="center"/>
    </xf>
    <xf numFmtId="0" fontId="11" fillId="0" borderId="26" xfId="0" applyFont="1" applyBorder="1" applyAlignment="1">
      <alignment horizontal="center"/>
    </xf>
    <xf numFmtId="0" fontId="11" fillId="0" borderId="70" xfId="0" applyFont="1" applyBorder="1" applyAlignment="1">
      <alignment horizontal="center"/>
    </xf>
    <xf numFmtId="0" fontId="11" fillId="0" borderId="13" xfId="0" applyFont="1" applyBorder="1" applyAlignment="1">
      <alignment horizontal="center"/>
    </xf>
    <xf numFmtId="0" fontId="4" fillId="0" borderId="34" xfId="0" applyFont="1" applyBorder="1" applyAlignment="1">
      <alignment horizontal="center" vertical="center"/>
    </xf>
    <xf numFmtId="0" fontId="4" fillId="0" borderId="58" xfId="0" applyFont="1" applyBorder="1" applyAlignment="1">
      <alignment horizontal="center" vertical="center"/>
    </xf>
    <xf numFmtId="0" fontId="4" fillId="23" borderId="17" xfId="0" applyFont="1" applyFill="1" applyBorder="1" applyAlignment="1">
      <alignment horizontal="center" vertical="center" wrapText="1"/>
    </xf>
    <xf numFmtId="0" fontId="4" fillId="23" borderId="40" xfId="0" applyFont="1" applyFill="1" applyBorder="1" applyAlignment="1">
      <alignment horizontal="center" vertical="center" wrapText="1"/>
    </xf>
    <xf numFmtId="0" fontId="4" fillId="23" borderId="39" xfId="0" applyFont="1" applyFill="1" applyBorder="1" applyAlignment="1">
      <alignment horizontal="center" vertical="center" wrapText="1"/>
    </xf>
    <xf numFmtId="0" fontId="8" fillId="0" borderId="71" xfId="0" applyFont="1" applyBorder="1" applyAlignment="1">
      <alignment horizontal="left"/>
    </xf>
    <xf numFmtId="0" fontId="8" fillId="0" borderId="20" xfId="0" applyFont="1" applyBorder="1" applyAlignment="1">
      <alignment horizontal="left"/>
    </xf>
    <xf numFmtId="0" fontId="8" fillId="0" borderId="55" xfId="0" applyFont="1" applyBorder="1" applyAlignment="1">
      <alignment horizontal="left"/>
    </xf>
    <xf numFmtId="0" fontId="8" fillId="0" borderId="72" xfId="0" applyFont="1" applyBorder="1" applyAlignment="1">
      <alignment horizontal="left"/>
    </xf>
    <xf numFmtId="0" fontId="11" fillId="42" borderId="47" xfId="0" applyFont="1" applyFill="1" applyBorder="1" applyAlignment="1">
      <alignment horizontal="center" vertical="center" wrapText="1" shrinkToFit="1"/>
    </xf>
    <xf numFmtId="0" fontId="11" fillId="42" borderId="11" xfId="0" applyFont="1" applyFill="1" applyBorder="1" applyAlignment="1">
      <alignment horizontal="center" vertical="center" wrapText="1" shrinkToFit="1"/>
    </xf>
    <xf numFmtId="0" fontId="11" fillId="42" borderId="73" xfId="0" applyFont="1" applyFill="1" applyBorder="1" applyAlignment="1">
      <alignment horizontal="center" vertical="center" wrapText="1"/>
    </xf>
    <xf numFmtId="0" fontId="11" fillId="42" borderId="66" xfId="0" applyFont="1" applyFill="1" applyBorder="1" applyAlignment="1">
      <alignment horizontal="center" vertical="center" wrapText="1"/>
    </xf>
    <xf numFmtId="0" fontId="11" fillId="42" borderId="43" xfId="0" applyFont="1" applyFill="1" applyBorder="1" applyAlignment="1">
      <alignment horizontal="center" vertical="center" wrapText="1"/>
    </xf>
    <xf numFmtId="0" fontId="11" fillId="42" borderId="21" xfId="0" applyFont="1" applyFill="1" applyBorder="1" applyAlignment="1">
      <alignment horizontal="center" vertical="center" wrapText="1"/>
    </xf>
    <xf numFmtId="0" fontId="11" fillId="42" borderId="54" xfId="0" applyFont="1" applyFill="1" applyBorder="1" applyAlignment="1">
      <alignment horizontal="center" vertical="center" wrapText="1"/>
    </xf>
    <xf numFmtId="0" fontId="11" fillId="42" borderId="18" xfId="0" applyFont="1" applyFill="1" applyBorder="1" applyAlignment="1">
      <alignment horizontal="center" vertical="center" wrapText="1"/>
    </xf>
    <xf numFmtId="0" fontId="11" fillId="42" borderId="22" xfId="0" applyFont="1" applyFill="1" applyBorder="1" applyAlignment="1">
      <alignment horizontal="center" vertical="center" wrapText="1"/>
    </xf>
    <xf numFmtId="0" fontId="11" fillId="42" borderId="17" xfId="0" applyFont="1" applyFill="1" applyBorder="1" applyAlignment="1">
      <alignment horizontal="center" vertical="center" wrapText="1"/>
    </xf>
    <xf numFmtId="0" fontId="11" fillId="42" borderId="31" xfId="0" applyFont="1" applyFill="1" applyBorder="1" applyAlignment="1">
      <alignment horizontal="center" vertical="center" wrapText="1"/>
    </xf>
    <xf numFmtId="0" fontId="11" fillId="42" borderId="19" xfId="0" applyFont="1" applyFill="1" applyBorder="1" applyAlignment="1">
      <alignment horizontal="center" vertical="center" wrapText="1"/>
    </xf>
    <xf numFmtId="4" fontId="11" fillId="42" borderId="64" xfId="0" applyNumberFormat="1" applyFont="1" applyFill="1" applyBorder="1" applyAlignment="1">
      <alignment horizontal="center" vertical="center" wrapText="1"/>
    </xf>
    <xf numFmtId="4" fontId="11" fillId="42" borderId="47" xfId="0" applyNumberFormat="1" applyFont="1" applyFill="1" applyBorder="1" applyAlignment="1">
      <alignment horizontal="center" vertical="center" wrapText="1"/>
    </xf>
    <xf numFmtId="4" fontId="11" fillId="42" borderId="11" xfId="0" applyNumberFormat="1" applyFont="1" applyFill="1" applyBorder="1" applyAlignment="1">
      <alignment horizontal="center" vertical="center" wrapText="1"/>
    </xf>
    <xf numFmtId="4" fontId="11" fillId="42" borderId="59" xfId="0" applyNumberFormat="1" applyFont="1" applyFill="1" applyBorder="1" applyAlignment="1">
      <alignment horizontal="center" vertical="center" wrapText="1"/>
    </xf>
    <xf numFmtId="4" fontId="11" fillId="42" borderId="60" xfId="0" applyNumberFormat="1" applyFont="1" applyFill="1" applyBorder="1" applyAlignment="1">
      <alignment horizontal="center" vertical="center" wrapText="1"/>
    </xf>
    <xf numFmtId="4" fontId="11" fillId="42" borderId="74" xfId="0" applyNumberFormat="1" applyFont="1" applyFill="1" applyBorder="1" applyAlignment="1">
      <alignment horizontal="center" vertical="center" wrapText="1"/>
    </xf>
    <xf numFmtId="0" fontId="4" fillId="0" borderId="75" xfId="0" applyFont="1" applyBorder="1" applyAlignment="1">
      <alignment horizontal="center"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26" xfId="0" applyFont="1" applyBorder="1" applyAlignment="1">
      <alignment horizontal="left" vertic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30"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5" xfId="0" applyFont="1" applyBorder="1" applyAlignment="1">
      <alignment horizontal="left" vertical="center" wrapText="1"/>
    </xf>
    <xf numFmtId="0" fontId="5" fillId="0" borderId="44" xfId="0" applyFont="1" applyBorder="1" applyAlignment="1">
      <alignment/>
    </xf>
    <xf numFmtId="0" fontId="5" fillId="0" borderId="23" xfId="0" applyFont="1" applyBorder="1" applyAlignment="1">
      <alignment/>
    </xf>
    <xf numFmtId="10" fontId="5" fillId="0" borderId="71" xfId="0" applyNumberFormat="1" applyFont="1" applyBorder="1" applyAlignment="1">
      <alignment horizontal="right"/>
    </xf>
    <xf numFmtId="10" fontId="5" fillId="0" borderId="55" xfId="0" applyNumberFormat="1" applyFont="1" applyBorder="1" applyAlignment="1">
      <alignment horizontal="right"/>
    </xf>
    <xf numFmtId="10" fontId="5" fillId="0" borderId="72" xfId="0" applyNumberFormat="1" applyFont="1" applyBorder="1" applyAlignment="1">
      <alignment horizontal="right"/>
    </xf>
    <xf numFmtId="0" fontId="5" fillId="0" borderId="10" xfId="0" applyFont="1" applyBorder="1" applyAlignment="1">
      <alignment/>
    </xf>
    <xf numFmtId="0" fontId="5" fillId="0" borderId="0" xfId="0" applyFont="1" applyBorder="1" applyAlignment="1">
      <alignment/>
    </xf>
    <xf numFmtId="0" fontId="5" fillId="0" borderId="43" xfId="0" applyFont="1" applyBorder="1" applyAlignment="1">
      <alignment/>
    </xf>
    <xf numFmtId="0" fontId="5" fillId="0" borderId="58" xfId="0" applyFont="1" applyBorder="1" applyAlignment="1">
      <alignment/>
    </xf>
    <xf numFmtId="0" fontId="5" fillId="0" borderId="66" xfId="0" applyFont="1" applyBorder="1" applyAlignment="1">
      <alignment horizontal="right"/>
    </xf>
    <xf numFmtId="0" fontId="5" fillId="0" borderId="46" xfId="0" applyFont="1" applyBorder="1" applyAlignment="1">
      <alignment horizontal="right"/>
    </xf>
    <xf numFmtId="0" fontId="5" fillId="0" borderId="12" xfId="0" applyFont="1" applyBorder="1" applyAlignment="1">
      <alignment horizontal="right"/>
    </xf>
    <xf numFmtId="0" fontId="5" fillId="0" borderId="18" xfId="0" applyFont="1" applyBorder="1" applyAlignment="1">
      <alignment/>
    </xf>
    <xf numFmtId="0" fontId="5" fillId="0" borderId="22" xfId="0" applyFont="1" applyBorder="1" applyAlignment="1">
      <alignment/>
    </xf>
    <xf numFmtId="4" fontId="5" fillId="0" borderId="17" xfId="0" applyNumberFormat="1" applyFont="1" applyBorder="1" applyAlignment="1">
      <alignment horizontal="right"/>
    </xf>
    <xf numFmtId="4" fontId="5" fillId="0" borderId="40" xfId="0" applyNumberFormat="1" applyFont="1" applyBorder="1" applyAlignment="1">
      <alignment horizontal="right"/>
    </xf>
    <xf numFmtId="4" fontId="5" fillId="0" borderId="39" xfId="0" applyNumberFormat="1" applyFont="1" applyBorder="1" applyAlignment="1">
      <alignment horizontal="right"/>
    </xf>
    <xf numFmtId="0" fontId="5" fillId="0" borderId="17" xfId="0" applyFont="1" applyBorder="1" applyAlignment="1">
      <alignment horizontal="right"/>
    </xf>
    <xf numFmtId="0" fontId="5" fillId="0" borderId="40" xfId="0" applyFont="1" applyBorder="1" applyAlignment="1">
      <alignment horizontal="right"/>
    </xf>
    <xf numFmtId="0" fontId="5" fillId="0" borderId="39" xfId="0" applyFont="1" applyBorder="1" applyAlignment="1">
      <alignment horizontal="right"/>
    </xf>
    <xf numFmtId="0" fontId="63" fillId="0" borderId="0" xfId="0" applyFont="1" applyBorder="1" applyAlignment="1">
      <alignment horizontal="center" wrapText="1"/>
    </xf>
    <xf numFmtId="0" fontId="63" fillId="0" borderId="26" xfId="0" applyFont="1" applyBorder="1" applyAlignment="1">
      <alignment horizontal="center" wrapText="1"/>
    </xf>
    <xf numFmtId="0" fontId="63" fillId="0" borderId="56" xfId="0" applyFont="1" applyBorder="1" applyAlignment="1">
      <alignment horizontal="center" wrapText="1"/>
    </xf>
    <xf numFmtId="0" fontId="63" fillId="0" borderId="50" xfId="0" applyFont="1" applyBorder="1" applyAlignment="1">
      <alignment horizontal="center" wrapText="1"/>
    </xf>
    <xf numFmtId="0" fontId="5" fillId="0" borderId="0" xfId="0" applyFont="1" applyBorder="1" applyAlignment="1">
      <alignment horizontal="left"/>
    </xf>
    <xf numFmtId="184" fontId="5" fillId="35" borderId="62" xfId="51" applyFont="1" applyFill="1" applyBorder="1" applyAlignment="1">
      <alignment horizontal="center" vertical="center"/>
    </xf>
    <xf numFmtId="184" fontId="5" fillId="35" borderId="75" xfId="51" applyFont="1" applyFill="1" applyBorder="1" applyAlignment="1">
      <alignment horizontal="center" vertical="center"/>
    </xf>
    <xf numFmtId="184" fontId="5" fillId="35" borderId="63" xfId="51" applyFont="1" applyFill="1" applyBorder="1" applyAlignment="1">
      <alignment horizontal="center" vertical="center"/>
    </xf>
    <xf numFmtId="10" fontId="5" fillId="35" borderId="62" xfId="0" applyNumberFormat="1" applyFont="1" applyFill="1" applyBorder="1" applyAlignment="1">
      <alignment horizontal="center" vertical="center"/>
    </xf>
    <xf numFmtId="10" fontId="5" fillId="35" borderId="75" xfId="0" applyNumberFormat="1" applyFont="1" applyFill="1" applyBorder="1" applyAlignment="1">
      <alignment horizontal="center" vertical="center"/>
    </xf>
    <xf numFmtId="10" fontId="5" fillId="35" borderId="63" xfId="0" applyNumberFormat="1" applyFont="1" applyFill="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4" fillId="0" borderId="30" xfId="0" applyFont="1" applyBorder="1" applyAlignment="1">
      <alignment horizontal="left"/>
    </xf>
    <xf numFmtId="0" fontId="4" fillId="0" borderId="76" xfId="0" applyFont="1" applyBorder="1" applyAlignment="1">
      <alignment horizontal="left"/>
    </xf>
    <xf numFmtId="0" fontId="4" fillId="0" borderId="77" xfId="0" applyFont="1" applyBorder="1" applyAlignment="1">
      <alignment horizontal="left"/>
    </xf>
    <xf numFmtId="0" fontId="4" fillId="0" borderId="39" xfId="0" applyFont="1" applyBorder="1" applyAlignment="1">
      <alignment horizontal="left"/>
    </xf>
    <xf numFmtId="0" fontId="4" fillId="0" borderId="72" xfId="0" applyFont="1" applyBorder="1" applyAlignment="1">
      <alignment horizontal="left"/>
    </xf>
    <xf numFmtId="0" fontId="4" fillId="0" borderId="51" xfId="0" applyFont="1" applyBorder="1" applyAlignment="1">
      <alignment horizontal="center"/>
    </xf>
    <xf numFmtId="0" fontId="4" fillId="0" borderId="52" xfId="0" applyFont="1" applyBorder="1" applyAlignment="1">
      <alignment horizontal="center"/>
    </xf>
    <xf numFmtId="0" fontId="4" fillId="0" borderId="27" xfId="0" applyFont="1" applyBorder="1" applyAlignment="1">
      <alignment horizontal="left" vertical="center" wrapText="1"/>
    </xf>
    <xf numFmtId="184" fontId="13" fillId="0" borderId="62" xfId="51" applyFont="1" applyFill="1" applyBorder="1" applyAlignment="1">
      <alignment horizontal="center" vertical="center"/>
    </xf>
    <xf numFmtId="184" fontId="13" fillId="0" borderId="75" xfId="51" applyFont="1" applyFill="1" applyBorder="1" applyAlignment="1">
      <alignment horizontal="center" vertical="center"/>
    </xf>
    <xf numFmtId="184" fontId="13" fillId="0" borderId="63" xfId="51" applyFont="1" applyFill="1" applyBorder="1" applyAlignment="1">
      <alignment horizontal="center" vertical="center"/>
    </xf>
    <xf numFmtId="184" fontId="5" fillId="0" borderId="62" xfId="51" applyFont="1" applyBorder="1" applyAlignment="1">
      <alignment horizontal="center" vertical="center"/>
    </xf>
    <xf numFmtId="184" fontId="5" fillId="0" borderId="75" xfId="51" applyFont="1" applyBorder="1" applyAlignment="1">
      <alignment horizontal="center" vertical="center"/>
    </xf>
    <xf numFmtId="184" fontId="5" fillId="0" borderId="63" xfId="51" applyFont="1" applyBorder="1" applyAlignment="1">
      <alignment horizontal="center" vertical="center"/>
    </xf>
    <xf numFmtId="0" fontId="4" fillId="0" borderId="24" xfId="0" applyFont="1" applyBorder="1" applyAlignment="1">
      <alignment horizontal="left"/>
    </xf>
    <xf numFmtId="0" fontId="4" fillId="0" borderId="25" xfId="0" applyFont="1" applyBorder="1" applyAlignment="1">
      <alignment horizontal="left"/>
    </xf>
    <xf numFmtId="0" fontId="4" fillId="0" borderId="78" xfId="0" applyFont="1" applyBorder="1" applyAlignment="1">
      <alignment horizontal="left"/>
    </xf>
    <xf numFmtId="0" fontId="4" fillId="23" borderId="51" xfId="0" applyFont="1" applyFill="1" applyBorder="1" applyAlignment="1">
      <alignment horizontal="center" vertical="center"/>
    </xf>
    <xf numFmtId="0" fontId="4" fillId="23" borderId="52" xfId="0" applyFont="1" applyFill="1" applyBorder="1" applyAlignment="1">
      <alignment horizontal="center" vertical="center"/>
    </xf>
    <xf numFmtId="0" fontId="4" fillId="0" borderId="51" xfId="0" applyFont="1" applyBorder="1" applyAlignment="1">
      <alignment horizontal="right" vertical="center"/>
    </xf>
    <xf numFmtId="0" fontId="4" fillId="0" borderId="52" xfId="0" applyFont="1" applyBorder="1" applyAlignment="1">
      <alignment horizontal="right" vertical="center"/>
    </xf>
    <xf numFmtId="10" fontId="13" fillId="35" borderId="62" xfId="0" applyNumberFormat="1" applyFont="1" applyFill="1" applyBorder="1" applyAlignment="1">
      <alignment horizontal="center" vertical="center"/>
    </xf>
    <xf numFmtId="10" fontId="13" fillId="35" borderId="75" xfId="0" applyNumberFormat="1" applyFont="1" applyFill="1" applyBorder="1" applyAlignment="1">
      <alignment horizontal="center" vertical="center"/>
    </xf>
    <xf numFmtId="10" fontId="13" fillId="35" borderId="63" xfId="0" applyNumberFormat="1" applyFont="1" applyFill="1" applyBorder="1" applyAlignment="1">
      <alignment horizontal="center" vertical="center"/>
    </xf>
    <xf numFmtId="0" fontId="4" fillId="0" borderId="62" xfId="55" applyFont="1" applyBorder="1" applyAlignment="1">
      <alignment horizontal="center" vertical="center"/>
      <protection/>
    </xf>
    <xf numFmtId="0" fontId="4" fillId="0" borderId="63" xfId="55" applyFont="1" applyBorder="1" applyAlignment="1">
      <alignment horizontal="center" vertical="center"/>
      <protection/>
    </xf>
    <xf numFmtId="0" fontId="10" fillId="42" borderId="29" xfId="55" applyFont="1" applyFill="1" applyBorder="1" applyAlignment="1">
      <alignment horizontal="center" vertical="center" wrapText="1"/>
      <protection/>
    </xf>
    <xf numFmtId="0" fontId="0" fillId="23" borderId="58" xfId="55" applyFill="1" applyBorder="1" applyAlignment="1">
      <alignment horizontal="center" vertical="center" wrapText="1"/>
      <protection/>
    </xf>
    <xf numFmtId="0" fontId="10" fillId="42" borderId="58" xfId="55" applyFont="1" applyFill="1" applyBorder="1" applyAlignment="1">
      <alignment horizontal="center" vertical="center" wrapText="1"/>
      <protection/>
    </xf>
    <xf numFmtId="0" fontId="2" fillId="42" borderId="29" xfId="55" applyFont="1" applyFill="1" applyBorder="1" applyAlignment="1">
      <alignment horizontal="center" vertical="center" wrapText="1"/>
      <protection/>
    </xf>
    <xf numFmtId="0" fontId="2" fillId="42" borderId="57" xfId="55" applyFont="1" applyFill="1" applyBorder="1" applyAlignment="1">
      <alignment horizontal="center" vertical="center" wrapText="1"/>
      <protection/>
    </xf>
    <xf numFmtId="0" fontId="4" fillId="23" borderId="51" xfId="55" applyFont="1" applyFill="1" applyBorder="1" applyAlignment="1">
      <alignment horizontal="center" vertical="center" wrapText="1"/>
      <protection/>
    </xf>
    <xf numFmtId="0" fontId="4" fillId="23" borderId="52" xfId="55" applyFont="1" applyFill="1" applyBorder="1" applyAlignment="1">
      <alignment horizontal="center" vertical="center" wrapText="1"/>
      <protection/>
    </xf>
    <xf numFmtId="0" fontId="4" fillId="23" borderId="53" xfId="55" applyFont="1" applyFill="1" applyBorder="1" applyAlignment="1">
      <alignment horizontal="center" vertical="center" wrapText="1"/>
      <protection/>
    </xf>
    <xf numFmtId="0" fontId="4" fillId="23" borderId="10" xfId="55" applyFont="1" applyFill="1" applyBorder="1" applyAlignment="1">
      <alignment horizontal="center" vertical="center" wrapText="1"/>
      <protection/>
    </xf>
    <xf numFmtId="0" fontId="4" fillId="23" borderId="0" xfId="55" applyFont="1" applyFill="1" applyBorder="1" applyAlignment="1">
      <alignment horizontal="center" vertical="center" wrapText="1"/>
      <protection/>
    </xf>
    <xf numFmtId="0" fontId="61" fillId="0" borderId="52" xfId="55" applyFont="1" applyBorder="1" applyAlignment="1">
      <alignment horizontal="right"/>
      <protection/>
    </xf>
    <xf numFmtId="0" fontId="61" fillId="0" borderId="53" xfId="55" applyFont="1" applyBorder="1" applyAlignment="1">
      <alignment horizontal="righ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0</xdr:row>
      <xdr:rowOff>0</xdr:rowOff>
    </xdr:from>
    <xdr:to>
      <xdr:col>1</xdr:col>
      <xdr:colOff>790575</xdr:colOff>
      <xdr:row>1</xdr:row>
      <xdr:rowOff>390525</xdr:rowOff>
    </xdr:to>
    <xdr:pic>
      <xdr:nvPicPr>
        <xdr:cNvPr id="1" name="4 Imagen" descr="Inicio"/>
        <xdr:cNvPicPr preferRelativeResize="1">
          <a:picLocks noChangeAspect="1"/>
        </xdr:cNvPicPr>
      </xdr:nvPicPr>
      <xdr:blipFill>
        <a:blip r:embed="rId1"/>
        <a:stretch>
          <a:fillRect/>
        </a:stretch>
      </xdr:blipFill>
      <xdr:spPr>
        <a:xfrm>
          <a:off x="676275" y="0"/>
          <a:ext cx="13811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76200</xdr:rowOff>
    </xdr:from>
    <xdr:to>
      <xdr:col>0</xdr:col>
      <xdr:colOff>1466850</xdr:colOff>
      <xdr:row>1</xdr:row>
      <xdr:rowOff>438150</xdr:rowOff>
    </xdr:to>
    <xdr:pic>
      <xdr:nvPicPr>
        <xdr:cNvPr id="1" name="4 Imagen" descr="Inicio"/>
        <xdr:cNvPicPr preferRelativeResize="1">
          <a:picLocks noChangeAspect="1"/>
        </xdr:cNvPicPr>
      </xdr:nvPicPr>
      <xdr:blipFill>
        <a:blip r:embed="rId1"/>
        <a:stretch>
          <a:fillRect/>
        </a:stretch>
      </xdr:blipFill>
      <xdr:spPr>
        <a:xfrm>
          <a:off x="85725" y="76200"/>
          <a:ext cx="138112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0</xdr:col>
      <xdr:colOff>762000</xdr:colOff>
      <xdr:row>1</xdr:row>
      <xdr:rowOff>142875</xdr:rowOff>
    </xdr:to>
    <xdr:pic>
      <xdr:nvPicPr>
        <xdr:cNvPr id="1" name="4 Imagen" descr="Inicio"/>
        <xdr:cNvPicPr preferRelativeResize="1">
          <a:picLocks noChangeAspect="1"/>
        </xdr:cNvPicPr>
      </xdr:nvPicPr>
      <xdr:blipFill>
        <a:blip r:embed="rId1"/>
        <a:stretch>
          <a:fillRect/>
        </a:stretch>
      </xdr:blipFill>
      <xdr:spPr>
        <a:xfrm>
          <a:off x="85725" y="38100"/>
          <a:ext cx="67627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1</xdr:row>
      <xdr:rowOff>161925</xdr:rowOff>
    </xdr:to>
    <xdr:pic>
      <xdr:nvPicPr>
        <xdr:cNvPr id="1" name="4 Imagen" descr="Inicio"/>
        <xdr:cNvPicPr preferRelativeResize="1">
          <a:picLocks noChangeAspect="1"/>
        </xdr:cNvPicPr>
      </xdr:nvPicPr>
      <xdr:blipFill>
        <a:blip r:embed="rId1"/>
        <a:stretch>
          <a:fillRect/>
        </a:stretch>
      </xdr:blipFill>
      <xdr:spPr>
        <a:xfrm>
          <a:off x="0" y="0"/>
          <a:ext cx="7620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76200</xdr:rowOff>
    </xdr:from>
    <xdr:to>
      <xdr:col>0</xdr:col>
      <xdr:colOff>1762125</xdr:colOff>
      <xdr:row>1</xdr:row>
      <xdr:rowOff>152400</xdr:rowOff>
    </xdr:to>
    <xdr:pic>
      <xdr:nvPicPr>
        <xdr:cNvPr id="1" name="4 Imagen" descr="Inicio"/>
        <xdr:cNvPicPr preferRelativeResize="1">
          <a:picLocks noChangeAspect="1"/>
        </xdr:cNvPicPr>
      </xdr:nvPicPr>
      <xdr:blipFill>
        <a:blip r:embed="rId1"/>
        <a:stretch>
          <a:fillRect/>
        </a:stretch>
      </xdr:blipFill>
      <xdr:spPr>
        <a:xfrm>
          <a:off x="161925" y="76200"/>
          <a:ext cx="160020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219075</xdr:rowOff>
    </xdr:from>
    <xdr:to>
      <xdr:col>0</xdr:col>
      <xdr:colOff>1343025</xdr:colOff>
      <xdr:row>1</xdr:row>
      <xdr:rowOff>628650</xdr:rowOff>
    </xdr:to>
    <xdr:pic>
      <xdr:nvPicPr>
        <xdr:cNvPr id="1" name="4 Imagen" descr="Inicio"/>
        <xdr:cNvPicPr preferRelativeResize="1">
          <a:picLocks noChangeAspect="1"/>
        </xdr:cNvPicPr>
      </xdr:nvPicPr>
      <xdr:blipFill>
        <a:blip r:embed="rId1"/>
        <a:stretch>
          <a:fillRect/>
        </a:stretch>
      </xdr:blipFill>
      <xdr:spPr>
        <a:xfrm>
          <a:off x="161925" y="219075"/>
          <a:ext cx="11811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8"/>
  <sheetViews>
    <sheetView tabSelected="1" view="pageBreakPreview" zoomScaleNormal="70" zoomScaleSheetLayoutView="100" workbookViewId="0" topLeftCell="A1">
      <selection activeCell="L21" sqref="L21"/>
    </sheetView>
  </sheetViews>
  <sheetFormatPr defaultColWidth="11.421875" defaultRowHeight="12.75"/>
  <cols>
    <col min="1" max="1" width="19.00390625" style="0" customWidth="1"/>
    <col min="2" max="2" width="34.57421875" style="0" customWidth="1"/>
    <col min="8" max="8" width="36.140625" style="0" customWidth="1"/>
  </cols>
  <sheetData>
    <row r="1" spans="1:8" ht="63.75" customHeight="1" thickBot="1">
      <c r="A1" s="209"/>
      <c r="B1" s="210"/>
      <c r="C1" s="213" t="s">
        <v>8</v>
      </c>
      <c r="D1" s="214"/>
      <c r="E1" s="214"/>
      <c r="F1" s="214"/>
      <c r="G1" s="214"/>
      <c r="H1" s="215"/>
    </row>
    <row r="2" spans="1:8" ht="36.75" customHeight="1" thickBot="1">
      <c r="A2" s="211"/>
      <c r="B2" s="212"/>
      <c r="C2" s="213" t="s">
        <v>4</v>
      </c>
      <c r="D2" s="214"/>
      <c r="E2" s="214"/>
      <c r="F2" s="214"/>
      <c r="G2" s="214"/>
      <c r="H2" s="215"/>
    </row>
    <row r="3" spans="1:8" ht="14.25">
      <c r="A3" s="216" t="s">
        <v>1</v>
      </c>
      <c r="B3" s="217"/>
      <c r="C3" s="216" t="s">
        <v>170</v>
      </c>
      <c r="D3" s="220"/>
      <c r="E3" s="220"/>
      <c r="F3" s="220"/>
      <c r="G3" s="220"/>
      <c r="H3" s="221"/>
    </row>
    <row r="4" spans="1:8" ht="14.25">
      <c r="A4" s="218" t="s">
        <v>114</v>
      </c>
      <c r="B4" s="219"/>
      <c r="C4" s="206" t="s">
        <v>171</v>
      </c>
      <c r="D4" s="207"/>
      <c r="E4" s="207"/>
      <c r="F4" s="207"/>
      <c r="G4" s="207"/>
      <c r="H4" s="208"/>
    </row>
    <row r="5" spans="1:8" ht="14.25">
      <c r="A5" s="218" t="s">
        <v>0</v>
      </c>
      <c r="B5" s="219"/>
      <c r="C5" s="206" t="s">
        <v>7</v>
      </c>
      <c r="D5" s="207"/>
      <c r="E5" s="207"/>
      <c r="F5" s="207"/>
      <c r="G5" s="207"/>
      <c r="H5" s="208"/>
    </row>
    <row r="6" spans="1:8" ht="15" thickBot="1">
      <c r="A6" s="222" t="s">
        <v>5</v>
      </c>
      <c r="B6" s="223"/>
      <c r="C6" s="240" t="s">
        <v>164</v>
      </c>
      <c r="D6" s="241"/>
      <c r="E6" s="241"/>
      <c r="F6" s="241"/>
      <c r="G6" s="241"/>
      <c r="H6" s="242"/>
    </row>
    <row r="7" spans="1:8" ht="102" customHeight="1">
      <c r="A7" s="243" t="s">
        <v>186</v>
      </c>
      <c r="B7" s="244"/>
      <c r="C7" s="244"/>
      <c r="D7" s="244"/>
      <c r="E7" s="244"/>
      <c r="F7" s="244"/>
      <c r="G7" s="244"/>
      <c r="H7" s="245"/>
    </row>
    <row r="8" spans="1:8" ht="186.75" customHeight="1" thickBot="1">
      <c r="A8" s="246"/>
      <c r="B8" s="247"/>
      <c r="C8" s="247"/>
      <c r="D8" s="247"/>
      <c r="E8" s="247"/>
      <c r="F8" s="247"/>
      <c r="G8" s="247"/>
      <c r="H8" s="248"/>
    </row>
    <row r="9" spans="1:8" ht="15" thickBot="1">
      <c r="A9" s="224" t="s">
        <v>10</v>
      </c>
      <c r="B9" s="225"/>
      <c r="C9" s="225"/>
      <c r="D9" s="225"/>
      <c r="E9" s="225"/>
      <c r="F9" s="225"/>
      <c r="G9" s="225"/>
      <c r="H9" s="226"/>
    </row>
    <row r="10" spans="1:9" ht="92.25" customHeight="1" thickBot="1">
      <c r="A10" s="227" t="s">
        <v>195</v>
      </c>
      <c r="B10" s="228"/>
      <c r="C10" s="228"/>
      <c r="D10" s="228"/>
      <c r="E10" s="228"/>
      <c r="F10" s="228"/>
      <c r="G10" s="228"/>
      <c r="H10" s="229"/>
      <c r="I10" s="1"/>
    </row>
    <row r="11" spans="1:8" ht="15.75" customHeight="1" thickBot="1">
      <c r="A11" s="224" t="s">
        <v>11</v>
      </c>
      <c r="B11" s="225"/>
      <c r="C11" s="225"/>
      <c r="D11" s="225"/>
      <c r="E11" s="225"/>
      <c r="F11" s="225"/>
      <c r="G11" s="225"/>
      <c r="H11" s="226"/>
    </row>
    <row r="12" spans="1:8" ht="258.75" customHeight="1">
      <c r="A12" s="231" t="s">
        <v>187</v>
      </c>
      <c r="B12" s="232"/>
      <c r="C12" s="232"/>
      <c r="D12" s="232"/>
      <c r="E12" s="232"/>
      <c r="F12" s="232"/>
      <c r="G12" s="232"/>
      <c r="H12" s="233"/>
    </row>
    <row r="13" spans="1:8" ht="259.5" customHeight="1">
      <c r="A13" s="261" t="s">
        <v>185</v>
      </c>
      <c r="B13" s="262"/>
      <c r="C13" s="262"/>
      <c r="D13" s="262"/>
      <c r="E13" s="262"/>
      <c r="F13" s="262"/>
      <c r="G13" s="262"/>
      <c r="H13" s="263"/>
    </row>
    <row r="14" spans="1:8" ht="342.75" customHeight="1" thickBot="1">
      <c r="A14" s="258" t="s">
        <v>188</v>
      </c>
      <c r="B14" s="259"/>
      <c r="C14" s="259"/>
      <c r="D14" s="259"/>
      <c r="E14" s="259"/>
      <c r="F14" s="259"/>
      <c r="G14" s="259"/>
      <c r="H14" s="260"/>
    </row>
    <row r="15" spans="1:8" ht="380.25" customHeight="1" thickBot="1">
      <c r="A15" s="264" t="s">
        <v>189</v>
      </c>
      <c r="B15" s="265"/>
      <c r="C15" s="265"/>
      <c r="D15" s="265"/>
      <c r="E15" s="265"/>
      <c r="F15" s="265"/>
      <c r="G15" s="265"/>
      <c r="H15" s="266"/>
    </row>
    <row r="16" spans="1:8" ht="12.75" customHeight="1" thickBot="1">
      <c r="A16" s="224" t="s">
        <v>12</v>
      </c>
      <c r="B16" s="225"/>
      <c r="C16" s="225"/>
      <c r="D16" s="225"/>
      <c r="E16" s="225"/>
      <c r="F16" s="225"/>
      <c r="G16" s="225"/>
      <c r="H16" s="226"/>
    </row>
    <row r="17" spans="1:8" ht="219" customHeight="1" thickBot="1">
      <c r="A17" s="234" t="s">
        <v>196</v>
      </c>
      <c r="B17" s="235"/>
      <c r="C17" s="235"/>
      <c r="D17" s="235"/>
      <c r="E17" s="235"/>
      <c r="F17" s="235"/>
      <c r="G17" s="235"/>
      <c r="H17" s="236"/>
    </row>
    <row r="18" spans="1:8" ht="12.75" customHeight="1" thickBot="1">
      <c r="A18" s="213" t="s">
        <v>2</v>
      </c>
      <c r="B18" s="214"/>
      <c r="C18" s="214"/>
      <c r="D18" s="214"/>
      <c r="E18" s="214"/>
      <c r="F18" s="214"/>
      <c r="G18" s="214"/>
      <c r="H18" s="215"/>
    </row>
    <row r="19" spans="1:8" ht="188.25" customHeight="1" thickBot="1">
      <c r="A19" s="237" t="s">
        <v>190</v>
      </c>
      <c r="B19" s="238"/>
      <c r="C19" s="238"/>
      <c r="D19" s="238"/>
      <c r="E19" s="238"/>
      <c r="F19" s="238"/>
      <c r="G19" s="238"/>
      <c r="H19" s="239"/>
    </row>
    <row r="20" spans="1:8" ht="48" customHeight="1" thickBot="1">
      <c r="A20" s="230" t="s">
        <v>193</v>
      </c>
      <c r="B20" s="225"/>
      <c r="C20" s="225"/>
      <c r="D20" s="225"/>
      <c r="E20" s="225"/>
      <c r="F20" s="225"/>
      <c r="G20" s="225"/>
      <c r="H20" s="226"/>
    </row>
    <row r="21" spans="1:8" ht="12.75" customHeight="1">
      <c r="A21" s="249" t="s">
        <v>7</v>
      </c>
      <c r="B21" s="250"/>
      <c r="C21" s="250"/>
      <c r="D21" s="250"/>
      <c r="E21" s="250"/>
      <c r="F21" s="250"/>
      <c r="G21" s="250"/>
      <c r="H21" s="251"/>
    </row>
    <row r="22" spans="1:8" ht="14.25" customHeight="1">
      <c r="A22" s="252"/>
      <c r="B22" s="253"/>
      <c r="C22" s="253"/>
      <c r="D22" s="253"/>
      <c r="E22" s="253"/>
      <c r="F22" s="253"/>
      <c r="G22" s="253"/>
      <c r="H22" s="254"/>
    </row>
    <row r="23" spans="1:8" ht="26.25" customHeight="1" thickBot="1">
      <c r="A23" s="255" t="s">
        <v>0</v>
      </c>
      <c r="B23" s="256"/>
      <c r="C23" s="256"/>
      <c r="D23" s="256"/>
      <c r="E23" s="256"/>
      <c r="F23" s="256"/>
      <c r="G23" s="256"/>
      <c r="H23" s="257"/>
    </row>
    <row r="26" spans="1:8" ht="12.75">
      <c r="A26" s="3"/>
      <c r="B26" s="3"/>
      <c r="C26" s="3"/>
      <c r="D26" s="3"/>
      <c r="E26" s="3"/>
      <c r="F26" s="3"/>
      <c r="G26" s="3"/>
      <c r="H26" s="3"/>
    </row>
    <row r="28" spans="1:8" ht="12.75">
      <c r="A28" s="2"/>
      <c r="B28" s="2"/>
      <c r="C28" s="2"/>
      <c r="D28" s="2"/>
      <c r="E28" s="2"/>
      <c r="F28" s="2"/>
      <c r="G28" s="2"/>
      <c r="H28" s="2"/>
    </row>
  </sheetData>
  <sheetProtection/>
  <mergeCells count="26">
    <mergeCell ref="A7:H8"/>
    <mergeCell ref="A16:H16"/>
    <mergeCell ref="A21:H22"/>
    <mergeCell ref="A23:H23"/>
    <mergeCell ref="A14:H14"/>
    <mergeCell ref="A13:H13"/>
    <mergeCell ref="A15:H15"/>
    <mergeCell ref="A6:B6"/>
    <mergeCell ref="A11:H11"/>
    <mergeCell ref="A10:H10"/>
    <mergeCell ref="A9:H9"/>
    <mergeCell ref="A20:H20"/>
    <mergeCell ref="A18:H18"/>
    <mergeCell ref="A12:H12"/>
    <mergeCell ref="A17:H17"/>
    <mergeCell ref="A19:H19"/>
    <mergeCell ref="C6:H6"/>
    <mergeCell ref="C5:H5"/>
    <mergeCell ref="C4:H4"/>
    <mergeCell ref="A1:B2"/>
    <mergeCell ref="C1:H1"/>
    <mergeCell ref="C2:H2"/>
    <mergeCell ref="A3:B3"/>
    <mergeCell ref="A4:B4"/>
    <mergeCell ref="C3:H3"/>
    <mergeCell ref="A5:B5"/>
  </mergeCells>
  <printOptions/>
  <pageMargins left="0.75" right="0.75" top="1" bottom="1" header="0" footer="0"/>
  <pageSetup horizontalDpi="600" verticalDpi="600" orientation="portrait" scale="62" r:id="rId2"/>
  <rowBreaks count="1" manualBreakCount="1">
    <brk id="10" max="255" man="1"/>
  </rowBreaks>
  <drawing r:id="rId1"/>
</worksheet>
</file>

<file path=xl/worksheets/sheet2.xml><?xml version="1.0" encoding="utf-8"?>
<worksheet xmlns="http://schemas.openxmlformats.org/spreadsheetml/2006/main" xmlns:r="http://schemas.openxmlformats.org/officeDocument/2006/relationships">
  <dimension ref="A1:F20"/>
  <sheetViews>
    <sheetView zoomScalePageLayoutView="0" workbookViewId="0" topLeftCell="A1">
      <selection activeCell="E9" sqref="E9"/>
    </sheetView>
  </sheetViews>
  <sheetFormatPr defaultColWidth="11.421875" defaultRowHeight="12.75"/>
  <cols>
    <col min="1" max="1" width="22.8515625" style="0" customWidth="1"/>
    <col min="2" max="2" width="37.140625" style="0" customWidth="1"/>
    <col min="3" max="3" width="17.8515625" style="0" customWidth="1"/>
    <col min="4" max="4" width="17.7109375" style="0" customWidth="1"/>
    <col min="5" max="5" width="16.00390625" style="0" customWidth="1"/>
    <col min="6" max="6" width="12.140625" style="0" customWidth="1"/>
    <col min="8" max="8" width="12.8515625" style="0" customWidth="1"/>
    <col min="9" max="9" width="13.140625" style="0" customWidth="1"/>
    <col min="10" max="10" width="13.28125" style="0" bestFit="1" customWidth="1"/>
    <col min="11" max="11" width="12.7109375" style="0" bestFit="1" customWidth="1"/>
  </cols>
  <sheetData>
    <row r="1" spans="1:6" ht="48" customHeight="1" thickBot="1">
      <c r="A1" s="280"/>
      <c r="B1" s="282" t="s">
        <v>13</v>
      </c>
      <c r="C1" s="283"/>
      <c r="D1" s="283"/>
      <c r="E1" s="283"/>
      <c r="F1" s="284"/>
    </row>
    <row r="2" spans="1:6" ht="36" customHeight="1" thickBot="1">
      <c r="A2" s="281"/>
      <c r="B2" s="282" t="s">
        <v>160</v>
      </c>
      <c r="C2" s="283"/>
      <c r="D2" s="283"/>
      <c r="E2" s="283"/>
      <c r="F2" s="284"/>
    </row>
    <row r="3" spans="1:6" ht="18" customHeight="1" thickBot="1">
      <c r="A3" s="4"/>
      <c r="B3" s="285"/>
      <c r="C3" s="285"/>
      <c r="D3" s="285"/>
      <c r="E3" s="285"/>
      <c r="F3" s="286"/>
    </row>
    <row r="4" spans="1:6" ht="18" customHeight="1" thickBot="1">
      <c r="A4" s="287" t="s">
        <v>150</v>
      </c>
      <c r="B4" s="288"/>
      <c r="C4" s="288"/>
      <c r="D4" s="288"/>
      <c r="E4" s="288"/>
      <c r="F4" s="289"/>
    </row>
    <row r="5" spans="1:6" ht="12.75">
      <c r="A5" s="290" t="s">
        <v>14</v>
      </c>
      <c r="B5" s="293" t="s">
        <v>15</v>
      </c>
      <c r="C5" s="273" t="s">
        <v>161</v>
      </c>
      <c r="D5" s="273" t="s">
        <v>162</v>
      </c>
      <c r="E5" s="273" t="s">
        <v>16</v>
      </c>
      <c r="F5" s="277" t="s">
        <v>17</v>
      </c>
    </row>
    <row r="6" spans="1:6" ht="12.75">
      <c r="A6" s="291"/>
      <c r="B6" s="294"/>
      <c r="C6" s="274"/>
      <c r="D6" s="274"/>
      <c r="E6" s="274"/>
      <c r="F6" s="278"/>
    </row>
    <row r="7" spans="1:6" ht="12.75">
      <c r="A7" s="292"/>
      <c r="B7" s="295"/>
      <c r="C7" s="275"/>
      <c r="D7" s="275"/>
      <c r="E7" s="276"/>
      <c r="F7" s="279"/>
    </row>
    <row r="8" spans="1:6" ht="12.75">
      <c r="A8" s="6"/>
      <c r="B8" s="7"/>
      <c r="C8" s="7"/>
      <c r="D8" s="7"/>
      <c r="E8" s="7"/>
      <c r="F8" s="8"/>
    </row>
    <row r="9" spans="1:6" ht="12.75">
      <c r="A9" s="101">
        <v>1</v>
      </c>
      <c r="B9" s="102" t="s">
        <v>18</v>
      </c>
      <c r="C9" s="203">
        <f>'CONSOLIDADO ESPECIFICO'!E7</f>
        <v>1384622518</v>
      </c>
      <c r="D9" s="203">
        <f>'CONSOLIDADO ESPECIFICO'!I7</f>
        <v>1457626679.25</v>
      </c>
      <c r="E9" s="103">
        <f>C9-D9</f>
        <v>-73004161.25</v>
      </c>
      <c r="F9" s="104">
        <f>+C9/D9*1-(100)%</f>
        <v>-0.05008426525752341</v>
      </c>
    </row>
    <row r="10" spans="1:6" ht="12.75">
      <c r="A10" s="11"/>
      <c r="B10" s="7"/>
      <c r="C10" s="204"/>
      <c r="D10" s="205"/>
      <c r="E10" s="9"/>
      <c r="F10" s="10" t="s">
        <v>19</v>
      </c>
    </row>
    <row r="11" spans="1:6" ht="12.75">
      <c r="A11" s="11">
        <v>1.1</v>
      </c>
      <c r="B11" s="12" t="s">
        <v>20</v>
      </c>
      <c r="C11" s="203">
        <f>+'CONSOLIDADO ESPECIFICO'!E9</f>
        <v>1346444500</v>
      </c>
      <c r="D11" s="203">
        <f>+'CONSOLIDADO ESPECIFICO'!I9</f>
        <v>1274202317</v>
      </c>
      <c r="E11" s="103">
        <f>SUM(C11-D11)</f>
        <v>72242183</v>
      </c>
      <c r="F11" s="104">
        <f>+C11/D11*1-(100)%</f>
        <v>0.05669600662011676</v>
      </c>
    </row>
    <row r="12" spans="1:6" ht="12.75">
      <c r="A12" s="11"/>
      <c r="B12" s="7"/>
      <c r="C12" s="205"/>
      <c r="D12" s="205"/>
      <c r="E12" s="9"/>
      <c r="F12" s="10" t="s">
        <v>19</v>
      </c>
    </row>
    <row r="13" spans="1:6" ht="12.75">
      <c r="A13" s="105">
        <v>1.2</v>
      </c>
      <c r="B13" s="106" t="s">
        <v>21</v>
      </c>
      <c r="C13" s="203">
        <f>'CONSOLIDADO ESPECIFICO'!E19</f>
        <v>38178018</v>
      </c>
      <c r="D13" s="203">
        <f>'CONSOLIDADO ESPECIFICO'!I19</f>
        <v>183424362.25</v>
      </c>
      <c r="E13" s="103">
        <f>SUM(C13-D13)</f>
        <v>-145246344.25</v>
      </c>
      <c r="F13" s="104">
        <f>+C13/D13*1-(100)%</f>
        <v>-0.7918596116040196</v>
      </c>
    </row>
    <row r="14" spans="1:6" ht="12.75">
      <c r="A14" s="11"/>
      <c r="B14" s="7"/>
      <c r="C14" s="205"/>
      <c r="D14" s="205"/>
      <c r="E14" s="9"/>
      <c r="F14" s="10" t="s">
        <v>19</v>
      </c>
    </row>
    <row r="15" spans="1:6" s="36" customFormat="1" ht="25.5">
      <c r="A15" s="13" t="s">
        <v>22</v>
      </c>
      <c r="B15" s="202" t="s">
        <v>191</v>
      </c>
      <c r="C15" s="203">
        <f>'CONSOLIDADO ESPECIFICO'!E22</f>
        <v>2035522</v>
      </c>
      <c r="D15" s="203">
        <f>'CONSOLIDADO ESPECIFICO'!I22</f>
        <v>4726997</v>
      </c>
      <c r="E15" s="103">
        <f>SUM(C15-D15)</f>
        <v>-2691475</v>
      </c>
      <c r="F15" s="104">
        <f>+C15/D15*1-(100)%</f>
        <v>-0.5693836911679868</v>
      </c>
    </row>
    <row r="16" spans="1:6" s="36" customFormat="1" ht="12.75">
      <c r="A16" s="13"/>
      <c r="B16" s="14"/>
      <c r="C16" s="205"/>
      <c r="D16" s="205"/>
      <c r="E16" s="15"/>
      <c r="F16" s="16" t="s">
        <v>19</v>
      </c>
    </row>
    <row r="17" spans="1:6" s="36" customFormat="1" ht="39" thickBot="1">
      <c r="A17" s="13" t="s">
        <v>23</v>
      </c>
      <c r="B17" s="202" t="s">
        <v>192</v>
      </c>
      <c r="C17" s="203">
        <v>36142496</v>
      </c>
      <c r="D17" s="203">
        <v>178697365.05</v>
      </c>
      <c r="E17" s="103">
        <f>SUM(C17-D17)</f>
        <v>-142554869.05</v>
      </c>
      <c r="F17" s="104">
        <f>+C17/D17*1-(100)%</f>
        <v>-0.7977446618203506</v>
      </c>
    </row>
    <row r="18" spans="1:6" ht="14.25">
      <c r="A18" s="17"/>
      <c r="B18" s="18"/>
      <c r="C18" s="18"/>
      <c r="D18" s="18"/>
      <c r="E18" s="18"/>
      <c r="F18" s="19"/>
    </row>
    <row r="19" spans="1:6" ht="12.75" customHeight="1">
      <c r="A19" s="267" t="s">
        <v>0</v>
      </c>
      <c r="B19" s="268"/>
      <c r="C19" s="269" t="s">
        <v>152</v>
      </c>
      <c r="D19" s="269"/>
      <c r="E19" s="269"/>
      <c r="F19" s="270"/>
    </row>
    <row r="20" spans="1:6" ht="105.75" customHeight="1" thickBot="1">
      <c r="A20" s="255"/>
      <c r="B20" s="256"/>
      <c r="C20" s="271"/>
      <c r="D20" s="271"/>
      <c r="E20" s="271"/>
      <c r="F20" s="272"/>
    </row>
  </sheetData>
  <sheetProtection/>
  <mergeCells count="13">
    <mergeCell ref="A1:A2"/>
    <mergeCell ref="B1:F1"/>
    <mergeCell ref="B2:F2"/>
    <mergeCell ref="B3:F3"/>
    <mergeCell ref="A4:F4"/>
    <mergeCell ref="A5:A7"/>
    <mergeCell ref="B5:B7"/>
    <mergeCell ref="A19:B20"/>
    <mergeCell ref="C19:F20"/>
    <mergeCell ref="C5:C7"/>
    <mergeCell ref="D5:D7"/>
    <mergeCell ref="E5:E7"/>
    <mergeCell ref="F5:F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52"/>
  <sheetViews>
    <sheetView zoomScalePageLayoutView="0" workbookViewId="0" topLeftCell="A5">
      <selection activeCell="A43" sqref="A43:B44"/>
    </sheetView>
  </sheetViews>
  <sheetFormatPr defaultColWidth="11.421875" defaultRowHeight="12.75"/>
  <cols>
    <col min="2" max="2" width="46.57421875" style="0" customWidth="1"/>
    <col min="3" max="3" width="15.28125" style="0" bestFit="1" customWidth="1"/>
    <col min="4" max="4" width="15.57421875" style="0" bestFit="1" customWidth="1"/>
    <col min="5" max="5" width="19.7109375" style="0" customWidth="1"/>
    <col min="6" max="6" width="12.421875" style="0" bestFit="1" customWidth="1"/>
    <col min="7" max="7" width="14.140625" style="0" bestFit="1" customWidth="1"/>
    <col min="8" max="8" width="15.57421875" style="0" bestFit="1" customWidth="1"/>
    <col min="9" max="9" width="16.57421875" style="0" bestFit="1" customWidth="1"/>
    <col min="10" max="10" width="12.421875" style="0" bestFit="1" customWidth="1"/>
    <col min="11" max="11" width="13.140625" style="0" bestFit="1" customWidth="1"/>
    <col min="14" max="15" width="16.57421875" style="0" bestFit="1" customWidth="1"/>
  </cols>
  <sheetData>
    <row r="1" spans="1:12" ht="14.25">
      <c r="A1" s="311"/>
      <c r="B1" s="313" t="s">
        <v>24</v>
      </c>
      <c r="C1" s="314"/>
      <c r="D1" s="314"/>
      <c r="E1" s="314"/>
      <c r="F1" s="314"/>
      <c r="G1" s="314"/>
      <c r="H1" s="314"/>
      <c r="I1" s="314"/>
      <c r="J1" s="314"/>
      <c r="K1" s="314"/>
      <c r="L1" s="315"/>
    </row>
    <row r="2" spans="1:12" ht="14.25">
      <c r="A2" s="312"/>
      <c r="B2" s="313" t="s">
        <v>163</v>
      </c>
      <c r="C2" s="314"/>
      <c r="D2" s="314"/>
      <c r="E2" s="314"/>
      <c r="F2" s="314"/>
      <c r="G2" s="314"/>
      <c r="H2" s="314"/>
      <c r="I2" s="314"/>
      <c r="J2" s="314"/>
      <c r="K2" s="314"/>
      <c r="L2" s="315"/>
    </row>
    <row r="3" spans="1:12" ht="13.5" thickBot="1">
      <c r="A3" s="108" t="s">
        <v>25</v>
      </c>
      <c r="B3" s="316" t="s">
        <v>143</v>
      </c>
      <c r="C3" s="317"/>
      <c r="D3" s="317"/>
      <c r="E3" s="317"/>
      <c r="F3" s="317"/>
      <c r="G3" s="317"/>
      <c r="H3" s="317"/>
      <c r="I3" s="317"/>
      <c r="J3" s="317"/>
      <c r="K3" s="318"/>
      <c r="L3" s="319"/>
    </row>
    <row r="4" spans="1:12" ht="12.75">
      <c r="A4" s="320" t="s">
        <v>14</v>
      </c>
      <c r="B4" s="322" t="s">
        <v>26</v>
      </c>
      <c r="C4" s="324" t="s">
        <v>164</v>
      </c>
      <c r="D4" s="325"/>
      <c r="E4" s="325"/>
      <c r="F4" s="326"/>
      <c r="G4" s="324" t="s">
        <v>165</v>
      </c>
      <c r="H4" s="325"/>
      <c r="I4" s="325"/>
      <c r="J4" s="330"/>
      <c r="K4" s="332" t="s">
        <v>27</v>
      </c>
      <c r="L4" s="335" t="s">
        <v>28</v>
      </c>
    </row>
    <row r="5" spans="1:12" ht="12.75">
      <c r="A5" s="321"/>
      <c r="B5" s="323"/>
      <c r="C5" s="327"/>
      <c r="D5" s="328"/>
      <c r="E5" s="328"/>
      <c r="F5" s="329"/>
      <c r="G5" s="327"/>
      <c r="H5" s="328"/>
      <c r="I5" s="328"/>
      <c r="J5" s="331"/>
      <c r="K5" s="333"/>
      <c r="L5" s="336"/>
    </row>
    <row r="6" spans="1:12" ht="12.75">
      <c r="A6" s="109"/>
      <c r="B6" s="22"/>
      <c r="C6" s="110" t="s">
        <v>29</v>
      </c>
      <c r="D6" s="111" t="s">
        <v>30</v>
      </c>
      <c r="E6" s="111" t="s">
        <v>31</v>
      </c>
      <c r="F6" s="112" t="s">
        <v>32</v>
      </c>
      <c r="G6" s="110" t="s">
        <v>29</v>
      </c>
      <c r="H6" s="111" t="s">
        <v>30</v>
      </c>
      <c r="I6" s="111" t="s">
        <v>31</v>
      </c>
      <c r="J6" s="113" t="s">
        <v>32</v>
      </c>
      <c r="K6" s="334"/>
      <c r="L6" s="337"/>
    </row>
    <row r="7" spans="1:13" ht="12.75">
      <c r="A7" s="58">
        <v>1</v>
      </c>
      <c r="B7" s="59" t="s">
        <v>33</v>
      </c>
      <c r="C7" s="114">
        <f aca="true" t="shared" si="0" ref="C7:J7">C9+C19</f>
        <v>10460966299</v>
      </c>
      <c r="D7" s="115">
        <f t="shared" si="0"/>
        <v>2370411834.36</v>
      </c>
      <c r="E7" s="115">
        <f>E9+E19</f>
        <v>1384622518</v>
      </c>
      <c r="F7" s="116">
        <f t="shared" si="0"/>
        <v>985789316.36</v>
      </c>
      <c r="G7" s="114">
        <f t="shared" si="0"/>
        <v>9817385328</v>
      </c>
      <c r="H7" s="115">
        <f t="shared" si="0"/>
        <v>2343686640.25</v>
      </c>
      <c r="I7" s="115">
        <f t="shared" si="0"/>
        <v>1457626679.25</v>
      </c>
      <c r="J7" s="117">
        <f t="shared" si="0"/>
        <v>886059961</v>
      </c>
      <c r="K7" s="115">
        <f>K9+K19</f>
        <v>-73004161.25</v>
      </c>
      <c r="L7" s="60">
        <f>_xlfn.IFERROR((E7/I7)-1,"N/A")</f>
        <v>-0.05008426525752341</v>
      </c>
      <c r="M7" s="115">
        <f>M9+M19</f>
        <v>0</v>
      </c>
    </row>
    <row r="8" spans="1:15" ht="14.25">
      <c r="A8" s="23"/>
      <c r="B8" s="22"/>
      <c r="C8" s="109"/>
      <c r="D8" s="118"/>
      <c r="E8" s="118"/>
      <c r="F8" s="22"/>
      <c r="G8" s="109"/>
      <c r="H8" s="118"/>
      <c r="I8" s="118"/>
      <c r="J8" s="119"/>
      <c r="K8" s="22"/>
      <c r="L8" s="24"/>
      <c r="O8" s="163">
        <v>3649250120</v>
      </c>
    </row>
    <row r="9" spans="1:12" ht="12.75">
      <c r="A9" s="25" t="s">
        <v>34</v>
      </c>
      <c r="B9" s="26" t="s">
        <v>10</v>
      </c>
      <c r="C9" s="120">
        <f>SUM(C10:C18)</f>
        <v>6828077279</v>
      </c>
      <c r="D9" s="121">
        <f aca="true" t="shared" si="1" ref="D9:J9">SUM(D10:D17)</f>
        <v>1687353182</v>
      </c>
      <c r="E9" s="121">
        <f t="shared" si="1"/>
        <v>1346444500</v>
      </c>
      <c r="F9" s="122">
        <f t="shared" si="1"/>
        <v>340908682</v>
      </c>
      <c r="G9" s="120">
        <f t="shared" si="1"/>
        <v>6168135208</v>
      </c>
      <c r="H9" s="121">
        <f t="shared" si="1"/>
        <v>1602912317</v>
      </c>
      <c r="I9" s="121">
        <f t="shared" si="1"/>
        <v>1274202317</v>
      </c>
      <c r="J9" s="123">
        <f t="shared" si="1"/>
        <v>328710000</v>
      </c>
      <c r="K9" s="122">
        <f>E9-I9</f>
        <v>72242183</v>
      </c>
      <c r="L9" s="27">
        <f aca="true" t="shared" si="2" ref="L9:L42">_xlfn.IFERROR((E9/I9)-1,"N/A")</f>
        <v>0.05669600662011676</v>
      </c>
    </row>
    <row r="10" spans="1:16" ht="12.75">
      <c r="A10" s="28" t="s">
        <v>35</v>
      </c>
      <c r="B10" s="29" t="s">
        <v>36</v>
      </c>
      <c r="C10" s="124">
        <v>3465710484</v>
      </c>
      <c r="D10" s="125">
        <v>686388104</v>
      </c>
      <c r="E10" s="125">
        <v>686388104</v>
      </c>
      <c r="F10" s="126">
        <f>D10-E10</f>
        <v>0</v>
      </c>
      <c r="G10" s="124">
        <v>3095234464</v>
      </c>
      <c r="H10" s="125">
        <v>671017154</v>
      </c>
      <c r="I10" s="125">
        <v>671017154</v>
      </c>
      <c r="J10" s="127">
        <f>H10-I10</f>
        <v>0</v>
      </c>
      <c r="K10" s="126">
        <f aca="true" t="shared" si="3" ref="K10:K41">E10-I10</f>
        <v>15370950</v>
      </c>
      <c r="L10" s="61">
        <f>_xlfn.IFERROR((E10/I10)-1,"N/A")</f>
        <v>0.02290694046846986</v>
      </c>
      <c r="P10" s="163"/>
    </row>
    <row r="11" spans="1:12" ht="12.75">
      <c r="A11" s="28" t="s">
        <v>37</v>
      </c>
      <c r="B11" s="30" t="s">
        <v>38</v>
      </c>
      <c r="C11" s="128">
        <v>980258736</v>
      </c>
      <c r="D11" s="129">
        <v>161153709</v>
      </c>
      <c r="E11" s="129">
        <v>161153709</v>
      </c>
      <c r="F11" s="126">
        <f aca="true" t="shared" si="4" ref="F11:F17">D11-E11</f>
        <v>0</v>
      </c>
      <c r="G11" s="128">
        <v>967015800</v>
      </c>
      <c r="H11" s="129">
        <v>113222982</v>
      </c>
      <c r="I11" s="129">
        <v>113222982</v>
      </c>
      <c r="J11" s="127">
        <f aca="true" t="shared" si="5" ref="J11:J17">H11-I11</f>
        <v>0</v>
      </c>
      <c r="K11" s="130">
        <f t="shared" si="3"/>
        <v>47930727</v>
      </c>
      <c r="L11" s="61">
        <f t="shared" si="2"/>
        <v>0.4233303712138583</v>
      </c>
    </row>
    <row r="12" spans="1:15" ht="12.75">
      <c r="A12" s="28" t="s">
        <v>39</v>
      </c>
      <c r="B12" s="22" t="s">
        <v>40</v>
      </c>
      <c r="C12" s="128">
        <v>703191230</v>
      </c>
      <c r="D12" s="129">
        <v>270600210</v>
      </c>
      <c r="E12" s="129">
        <v>270600210</v>
      </c>
      <c r="F12" s="126">
        <f t="shared" si="4"/>
        <v>0</v>
      </c>
      <c r="G12" s="128">
        <v>662476432</v>
      </c>
      <c r="H12" s="129">
        <v>281143909</v>
      </c>
      <c r="I12" s="129">
        <v>281143909</v>
      </c>
      <c r="J12" s="127">
        <f t="shared" si="5"/>
        <v>0</v>
      </c>
      <c r="K12" s="130">
        <f t="shared" si="3"/>
        <v>-10543699</v>
      </c>
      <c r="L12" s="61">
        <f t="shared" si="2"/>
        <v>-0.03750285409882381</v>
      </c>
      <c r="O12" s="133">
        <f>SUM(O13:O35)-O14-O16-O17-O20</f>
        <v>0</v>
      </c>
    </row>
    <row r="13" spans="1:14" ht="12.75">
      <c r="A13" s="28" t="s">
        <v>41</v>
      </c>
      <c r="B13" s="22" t="s">
        <v>42</v>
      </c>
      <c r="C13" s="128">
        <v>717613650</v>
      </c>
      <c r="D13" s="129">
        <v>135430486</v>
      </c>
      <c r="E13" s="129">
        <v>135430486</v>
      </c>
      <c r="F13" s="126">
        <f t="shared" si="4"/>
        <v>0</v>
      </c>
      <c r="G13" s="128">
        <v>659056808</v>
      </c>
      <c r="H13" s="129">
        <v>106084156</v>
      </c>
      <c r="I13" s="129">
        <v>106084156</v>
      </c>
      <c r="J13" s="127">
        <f t="shared" si="5"/>
        <v>0</v>
      </c>
      <c r="K13" s="130">
        <f t="shared" si="3"/>
        <v>29346330</v>
      </c>
      <c r="L13" s="61">
        <f t="shared" si="2"/>
        <v>0.27663254444895613</v>
      </c>
      <c r="N13" s="163"/>
    </row>
    <row r="14" spans="1:15" ht="12.75">
      <c r="A14" s="28" t="s">
        <v>43</v>
      </c>
      <c r="B14" s="22" t="s">
        <v>44</v>
      </c>
      <c r="C14" s="128">
        <v>30682000</v>
      </c>
      <c r="D14" s="129">
        <v>14369491</v>
      </c>
      <c r="E14" s="129">
        <v>14369491</v>
      </c>
      <c r="F14" s="126">
        <f t="shared" si="4"/>
        <v>0</v>
      </c>
      <c r="G14" s="128">
        <v>28316000</v>
      </c>
      <c r="H14" s="129">
        <v>13690716</v>
      </c>
      <c r="I14" s="129">
        <v>13690716</v>
      </c>
      <c r="J14" s="127">
        <f t="shared" si="5"/>
        <v>0</v>
      </c>
      <c r="K14" s="130">
        <f t="shared" si="3"/>
        <v>678775</v>
      </c>
      <c r="L14" s="61">
        <f t="shared" si="2"/>
        <v>0.04957921850106306</v>
      </c>
      <c r="O14" s="163">
        <v>3632889020</v>
      </c>
    </row>
    <row r="15" spans="1:12" ht="12.75">
      <c r="A15" s="28" t="s">
        <v>45</v>
      </c>
      <c r="B15" s="22" t="s">
        <v>166</v>
      </c>
      <c r="C15" s="128">
        <v>55000000</v>
      </c>
      <c r="D15" s="129">
        <v>0</v>
      </c>
      <c r="E15" s="129">
        <v>0</v>
      </c>
      <c r="F15" s="126">
        <f t="shared" si="4"/>
        <v>0</v>
      </c>
      <c r="G15" s="128">
        <v>52250000</v>
      </c>
      <c r="H15" s="129">
        <v>0</v>
      </c>
      <c r="I15" s="129">
        <v>0</v>
      </c>
      <c r="J15" s="127">
        <f t="shared" si="5"/>
        <v>0</v>
      </c>
      <c r="K15" s="126">
        <f t="shared" si="3"/>
        <v>0</v>
      </c>
      <c r="L15" s="61" t="str">
        <f t="shared" si="2"/>
        <v>N/A</v>
      </c>
    </row>
    <row r="16" spans="1:12" ht="12.75">
      <c r="A16" s="28" t="s">
        <v>46</v>
      </c>
      <c r="B16" s="22" t="s">
        <v>47</v>
      </c>
      <c r="C16" s="128">
        <v>463000000</v>
      </c>
      <c r="D16" s="129">
        <v>344608682</v>
      </c>
      <c r="E16" s="129">
        <v>3700000</v>
      </c>
      <c r="F16" s="126">
        <f t="shared" si="4"/>
        <v>340908682</v>
      </c>
      <c r="G16" s="128">
        <v>382340000</v>
      </c>
      <c r="H16" s="129">
        <v>346450000</v>
      </c>
      <c r="I16" s="129">
        <v>17740000</v>
      </c>
      <c r="J16" s="127">
        <f t="shared" si="5"/>
        <v>328710000</v>
      </c>
      <c r="K16" s="130">
        <f t="shared" si="3"/>
        <v>-14040000</v>
      </c>
      <c r="L16" s="61">
        <f t="shared" si="2"/>
        <v>-0.7914317925591883</v>
      </c>
    </row>
    <row r="17" spans="1:15" ht="12.75">
      <c r="A17" s="28" t="s">
        <v>48</v>
      </c>
      <c r="B17" s="22" t="s">
        <v>49</v>
      </c>
      <c r="C17" s="128">
        <v>347621179</v>
      </c>
      <c r="D17" s="129">
        <v>74802500</v>
      </c>
      <c r="E17" s="129">
        <v>74802500</v>
      </c>
      <c r="F17" s="126">
        <f t="shared" si="4"/>
        <v>0</v>
      </c>
      <c r="G17" s="128">
        <v>321445704</v>
      </c>
      <c r="H17" s="129">
        <v>71303400</v>
      </c>
      <c r="I17" s="129">
        <v>71303400</v>
      </c>
      <c r="J17" s="127">
        <f t="shared" si="5"/>
        <v>0</v>
      </c>
      <c r="K17" s="126">
        <f t="shared" si="3"/>
        <v>3499100</v>
      </c>
      <c r="L17" s="61">
        <f t="shared" si="2"/>
        <v>0.049073396219535104</v>
      </c>
      <c r="O17" s="133">
        <v>3649250120</v>
      </c>
    </row>
    <row r="18" spans="1:12" ht="12.75">
      <c r="A18" s="28">
        <v>1.19</v>
      </c>
      <c r="B18" s="22" t="s">
        <v>167</v>
      </c>
      <c r="C18" s="128">
        <v>65000000</v>
      </c>
      <c r="D18" s="131"/>
      <c r="E18" s="131">
        <v>0</v>
      </c>
      <c r="F18" s="132"/>
      <c r="G18" s="128"/>
      <c r="H18" s="131"/>
      <c r="I18" s="131"/>
      <c r="J18" s="132"/>
      <c r="K18" s="126"/>
      <c r="L18" s="61"/>
    </row>
    <row r="19" spans="1:12" ht="12.75">
      <c r="A19" s="25" t="s">
        <v>50</v>
      </c>
      <c r="B19" s="26" t="s">
        <v>11</v>
      </c>
      <c r="C19" s="133">
        <f>SUM(C20:C42)-C21-C23-C24-C27</f>
        <v>3632889020</v>
      </c>
      <c r="D19" s="133">
        <f>SUM(D20:D42)-D21-D23-D24-D27</f>
        <v>683058652.36</v>
      </c>
      <c r="E19" s="133">
        <f>SUM(E20:E42)-E21-E23-E24-E27</f>
        <v>38178018</v>
      </c>
      <c r="F19" s="133">
        <f>SUM(F20:F42)-F21-F23-F24-F27</f>
        <v>644880634.36</v>
      </c>
      <c r="G19" s="133">
        <f>SUM(G20:G42)-G23-G24-G27</f>
        <v>3649250120</v>
      </c>
      <c r="H19" s="133">
        <f>SUM(H20:H42)-H23-H24-H27</f>
        <v>740774323.25</v>
      </c>
      <c r="I19" s="133">
        <f>SUM(I20:I42)-I23-I24-I27</f>
        <v>183424362.25</v>
      </c>
      <c r="J19" s="133">
        <f>SUM(J20:J42)-J23-J24-J27</f>
        <v>557349961</v>
      </c>
      <c r="K19" s="134">
        <f t="shared" si="3"/>
        <v>-145246344.25</v>
      </c>
      <c r="L19" s="32">
        <f t="shared" si="2"/>
        <v>-0.7918596116040196</v>
      </c>
    </row>
    <row r="20" spans="1:15" ht="12.75">
      <c r="A20" s="33" t="s">
        <v>22</v>
      </c>
      <c r="B20" s="22" t="s">
        <v>51</v>
      </c>
      <c r="C20" s="128">
        <v>592339145</v>
      </c>
      <c r="D20" s="129">
        <v>0</v>
      </c>
      <c r="E20" s="129"/>
      <c r="F20" s="126">
        <f>D20-E20</f>
        <v>0</v>
      </c>
      <c r="G20" s="128">
        <v>400000000</v>
      </c>
      <c r="H20" s="129">
        <v>0</v>
      </c>
      <c r="I20" s="129">
        <v>0</v>
      </c>
      <c r="J20" s="127">
        <f aca="true" t="shared" si="6" ref="J20:J41">H20-I20</f>
        <v>0</v>
      </c>
      <c r="K20" s="126">
        <f t="shared" si="3"/>
        <v>0</v>
      </c>
      <c r="L20" s="61" t="str">
        <f t="shared" si="2"/>
        <v>N/A</v>
      </c>
      <c r="O20" s="115">
        <f>O22+O32</f>
        <v>0</v>
      </c>
    </row>
    <row r="21" spans="1:12" ht="12.75">
      <c r="A21" s="107" t="s">
        <v>52</v>
      </c>
      <c r="B21" s="22" t="s">
        <v>168</v>
      </c>
      <c r="C21" s="128"/>
      <c r="D21" s="129"/>
      <c r="E21" s="129"/>
      <c r="F21" s="126">
        <f>D21-E21</f>
        <v>0</v>
      </c>
      <c r="G21" s="128"/>
      <c r="H21" s="129"/>
      <c r="I21" s="129"/>
      <c r="J21" s="127">
        <f t="shared" si="6"/>
        <v>0</v>
      </c>
      <c r="K21" s="126">
        <f>E21-I21</f>
        <v>0</v>
      </c>
      <c r="L21" s="61" t="str">
        <f>_xlfn.IFERROR((E21/I21)-1,"N/A")</f>
        <v>N/A</v>
      </c>
    </row>
    <row r="22" spans="1:12" ht="12.75">
      <c r="A22" s="33" t="s">
        <v>23</v>
      </c>
      <c r="B22" s="167" t="s">
        <v>53</v>
      </c>
      <c r="C22" s="168">
        <v>159000000</v>
      </c>
      <c r="D22" s="169">
        <v>45130489</v>
      </c>
      <c r="E22" s="169">
        <v>2035522</v>
      </c>
      <c r="F22" s="170">
        <f aca="true" t="shared" si="7" ref="F22:F41">D22-E22</f>
        <v>43094967</v>
      </c>
      <c r="G22" s="168">
        <v>155000000</v>
      </c>
      <c r="H22" s="169">
        <v>51681854</v>
      </c>
      <c r="I22" s="169">
        <v>4726997</v>
      </c>
      <c r="J22" s="127">
        <f t="shared" si="6"/>
        <v>46954857</v>
      </c>
      <c r="K22" s="126">
        <f t="shared" si="3"/>
        <v>-2691475</v>
      </c>
      <c r="L22" s="166">
        <f t="shared" si="2"/>
        <v>-0.5693836911679868</v>
      </c>
    </row>
    <row r="23" spans="1:15" ht="12.75">
      <c r="A23" s="107" t="s">
        <v>54</v>
      </c>
      <c r="B23" s="22" t="s">
        <v>55</v>
      </c>
      <c r="C23" s="135"/>
      <c r="D23" s="136"/>
      <c r="E23" s="136"/>
      <c r="F23" s="126">
        <f t="shared" si="7"/>
        <v>0</v>
      </c>
      <c r="G23" s="135"/>
      <c r="H23" s="136"/>
      <c r="I23" s="136"/>
      <c r="J23" s="127">
        <f t="shared" si="6"/>
        <v>0</v>
      </c>
      <c r="K23" s="126">
        <f t="shared" si="3"/>
        <v>0</v>
      </c>
      <c r="L23" s="61" t="str">
        <f t="shared" si="2"/>
        <v>N/A</v>
      </c>
      <c r="O23" s="115">
        <f>O25+O35</f>
        <v>0</v>
      </c>
    </row>
    <row r="24" spans="1:12" ht="12.75">
      <c r="A24" s="107" t="s">
        <v>56</v>
      </c>
      <c r="B24" s="30" t="s">
        <v>153</v>
      </c>
      <c r="C24" s="34"/>
      <c r="D24" s="137"/>
      <c r="E24" s="137"/>
      <c r="F24" s="126">
        <f t="shared" si="7"/>
        <v>0</v>
      </c>
      <c r="G24" s="34"/>
      <c r="H24" s="137"/>
      <c r="I24" s="137"/>
      <c r="J24" s="127">
        <f t="shared" si="6"/>
        <v>0</v>
      </c>
      <c r="K24" s="126">
        <f t="shared" si="3"/>
        <v>0</v>
      </c>
      <c r="L24" s="61" t="str">
        <f t="shared" si="2"/>
        <v>N/A</v>
      </c>
    </row>
    <row r="25" spans="1:14" ht="12.75">
      <c r="A25" s="33" t="s">
        <v>57</v>
      </c>
      <c r="B25" s="22" t="s">
        <v>58</v>
      </c>
      <c r="C25" s="128">
        <v>3500000</v>
      </c>
      <c r="D25" s="129">
        <v>0</v>
      </c>
      <c r="E25" s="129"/>
      <c r="F25" s="126">
        <f t="shared" si="7"/>
        <v>0</v>
      </c>
      <c r="G25" s="128">
        <v>3161000</v>
      </c>
      <c r="H25" s="129">
        <v>0</v>
      </c>
      <c r="I25" s="129">
        <v>0</v>
      </c>
      <c r="J25" s="127">
        <f t="shared" si="6"/>
        <v>0</v>
      </c>
      <c r="K25" s="126">
        <f t="shared" si="3"/>
        <v>0</v>
      </c>
      <c r="L25" s="61" t="str">
        <f t="shared" si="2"/>
        <v>N/A</v>
      </c>
      <c r="N25" s="129">
        <v>34771215</v>
      </c>
    </row>
    <row r="26" spans="1:14" ht="12.75">
      <c r="A26" s="33" t="s">
        <v>59</v>
      </c>
      <c r="B26" s="164" t="s">
        <v>154</v>
      </c>
      <c r="C26" s="171">
        <v>450439146</v>
      </c>
      <c r="D26" s="172">
        <v>159338337</v>
      </c>
      <c r="E26" s="172"/>
      <c r="F26" s="165">
        <f t="shared" si="7"/>
        <v>159338337</v>
      </c>
      <c r="G26" s="128">
        <v>360000000</v>
      </c>
      <c r="H26" s="129">
        <v>89634318</v>
      </c>
      <c r="I26" s="129">
        <v>10606787</v>
      </c>
      <c r="J26" s="127">
        <f t="shared" si="6"/>
        <v>79027531</v>
      </c>
      <c r="K26" s="126">
        <f t="shared" si="3"/>
        <v>-10606787</v>
      </c>
      <c r="L26" s="61">
        <f t="shared" si="2"/>
        <v>-1</v>
      </c>
      <c r="N26" s="169">
        <v>2035522</v>
      </c>
    </row>
    <row r="27" spans="1:12" ht="12.75">
      <c r="A27" s="107" t="s">
        <v>60</v>
      </c>
      <c r="B27" s="22" t="s">
        <v>169</v>
      </c>
      <c r="C27" s="128"/>
      <c r="D27" s="129"/>
      <c r="E27" s="129"/>
      <c r="F27" s="126">
        <f t="shared" si="7"/>
        <v>0</v>
      </c>
      <c r="G27" s="128"/>
      <c r="H27" s="129"/>
      <c r="I27" s="129"/>
      <c r="J27" s="127">
        <f t="shared" si="6"/>
        <v>0</v>
      </c>
      <c r="K27" s="126">
        <f t="shared" si="3"/>
        <v>0</v>
      </c>
      <c r="L27" s="61" t="str">
        <f t="shared" si="2"/>
        <v>N/A</v>
      </c>
    </row>
    <row r="28" spans="1:12" ht="12.75">
      <c r="A28" s="33" t="s">
        <v>61</v>
      </c>
      <c r="B28" s="22" t="s">
        <v>62</v>
      </c>
      <c r="C28" s="128">
        <v>355000000</v>
      </c>
      <c r="D28" s="129">
        <v>0</v>
      </c>
      <c r="E28" s="129"/>
      <c r="F28" s="126">
        <f t="shared" si="7"/>
        <v>0</v>
      </c>
      <c r="G28" s="128">
        <v>420000000</v>
      </c>
      <c r="H28" s="129">
        <v>0</v>
      </c>
      <c r="I28" s="129">
        <v>0</v>
      </c>
      <c r="J28" s="127">
        <f t="shared" si="6"/>
        <v>0</v>
      </c>
      <c r="K28" s="126">
        <f t="shared" si="3"/>
        <v>0</v>
      </c>
      <c r="L28" s="61" t="str">
        <f t="shared" si="2"/>
        <v>N/A</v>
      </c>
    </row>
    <row r="29" spans="1:12" ht="12.75">
      <c r="A29" s="33" t="s">
        <v>63</v>
      </c>
      <c r="B29" s="22" t="s">
        <v>64</v>
      </c>
      <c r="C29" s="128">
        <v>220000000</v>
      </c>
      <c r="D29" s="129">
        <v>34771215</v>
      </c>
      <c r="E29" s="129">
        <v>34771215</v>
      </c>
      <c r="F29" s="126">
        <f t="shared" si="7"/>
        <v>0</v>
      </c>
      <c r="G29" s="128">
        <v>190000000</v>
      </c>
      <c r="H29" s="129">
        <v>34762059</v>
      </c>
      <c r="I29" s="129">
        <v>34762059</v>
      </c>
      <c r="J29" s="127">
        <f t="shared" si="6"/>
        <v>0</v>
      </c>
      <c r="K29" s="126">
        <f t="shared" si="3"/>
        <v>9156</v>
      </c>
      <c r="L29" s="61">
        <f t="shared" si="2"/>
        <v>0.00026339061216140713</v>
      </c>
    </row>
    <row r="30" spans="1:12" ht="12.75">
      <c r="A30" s="33" t="s">
        <v>65</v>
      </c>
      <c r="B30" s="22" t="s">
        <v>66</v>
      </c>
      <c r="C30" s="128">
        <v>28792500</v>
      </c>
      <c r="D30" s="129">
        <v>880281</v>
      </c>
      <c r="E30" s="129">
        <v>880281</v>
      </c>
      <c r="F30" s="126">
        <f t="shared" si="7"/>
        <v>0</v>
      </c>
      <c r="G30" s="128">
        <v>27500000</v>
      </c>
      <c r="H30" s="129">
        <v>180742</v>
      </c>
      <c r="I30" s="129">
        <v>180742</v>
      </c>
      <c r="J30" s="127">
        <f t="shared" si="6"/>
        <v>0</v>
      </c>
      <c r="K30" s="126">
        <f t="shared" si="3"/>
        <v>699539</v>
      </c>
      <c r="L30" s="61">
        <f t="shared" si="2"/>
        <v>3.8703732392028414</v>
      </c>
    </row>
    <row r="31" spans="1:12" ht="12.75">
      <c r="A31" s="33" t="s">
        <v>67</v>
      </c>
      <c r="B31" s="22" t="s">
        <v>68</v>
      </c>
      <c r="C31" s="128">
        <v>5000000</v>
      </c>
      <c r="D31" s="129">
        <v>0</v>
      </c>
      <c r="E31" s="129"/>
      <c r="F31" s="126">
        <f t="shared" si="7"/>
        <v>0</v>
      </c>
      <c r="G31" s="128">
        <v>2692800</v>
      </c>
      <c r="H31" s="129">
        <v>0</v>
      </c>
      <c r="I31" s="129">
        <v>0</v>
      </c>
      <c r="J31" s="127">
        <f t="shared" si="6"/>
        <v>0</v>
      </c>
      <c r="K31" s="126">
        <f t="shared" si="3"/>
        <v>0</v>
      </c>
      <c r="L31" s="61" t="str">
        <f t="shared" si="2"/>
        <v>N/A</v>
      </c>
    </row>
    <row r="32" spans="1:12" ht="12.75">
      <c r="A32" s="33" t="s">
        <v>69</v>
      </c>
      <c r="B32" s="22" t="s">
        <v>70</v>
      </c>
      <c r="C32" s="128">
        <v>335229965</v>
      </c>
      <c r="D32" s="129">
        <v>298304619.64</v>
      </c>
      <c r="E32" s="129"/>
      <c r="F32" s="126">
        <f t="shared" si="7"/>
        <v>298304619.64</v>
      </c>
      <c r="G32" s="128">
        <v>317020000</v>
      </c>
      <c r="H32" s="129">
        <v>316740404</v>
      </c>
      <c r="I32" s="129">
        <v>43134367</v>
      </c>
      <c r="J32" s="127">
        <f t="shared" si="6"/>
        <v>273606037</v>
      </c>
      <c r="K32" s="126">
        <f t="shared" si="3"/>
        <v>-43134367</v>
      </c>
      <c r="L32" s="61">
        <f t="shared" si="2"/>
        <v>-1</v>
      </c>
    </row>
    <row r="33" spans="1:12" ht="12.75">
      <c r="A33" s="33" t="s">
        <v>71</v>
      </c>
      <c r="B33" s="22" t="s">
        <v>72</v>
      </c>
      <c r="C33" s="128">
        <v>450000000</v>
      </c>
      <c r="D33" s="129">
        <v>92157493</v>
      </c>
      <c r="E33" s="129"/>
      <c r="F33" s="126">
        <f t="shared" si="7"/>
        <v>92157493</v>
      </c>
      <c r="G33" s="128">
        <v>352000000</v>
      </c>
      <c r="H33" s="129">
        <v>21328203</v>
      </c>
      <c r="I33" s="129">
        <v>0</v>
      </c>
      <c r="J33" s="127">
        <f t="shared" si="6"/>
        <v>21328203</v>
      </c>
      <c r="K33" s="126">
        <f t="shared" si="3"/>
        <v>0</v>
      </c>
      <c r="L33" s="61" t="str">
        <f t="shared" si="2"/>
        <v>N/A</v>
      </c>
    </row>
    <row r="34" spans="1:12" ht="12.75">
      <c r="A34" s="33" t="s">
        <v>73</v>
      </c>
      <c r="B34" s="22" t="s">
        <v>74</v>
      </c>
      <c r="C34" s="128">
        <v>76867560</v>
      </c>
      <c r="D34" s="129">
        <v>10735217.72</v>
      </c>
      <c r="E34" s="129"/>
      <c r="F34" s="126">
        <f t="shared" si="7"/>
        <v>10735217.72</v>
      </c>
      <c r="G34" s="128">
        <v>73207200</v>
      </c>
      <c r="H34" s="129">
        <v>0</v>
      </c>
      <c r="I34" s="129">
        <v>0</v>
      </c>
      <c r="J34" s="127">
        <f t="shared" si="6"/>
        <v>0</v>
      </c>
      <c r="K34" s="126">
        <f t="shared" si="3"/>
        <v>0</v>
      </c>
      <c r="L34" s="61" t="str">
        <f t="shared" si="2"/>
        <v>N/A</v>
      </c>
    </row>
    <row r="35" spans="1:12" ht="12.75">
      <c r="A35" s="33" t="s">
        <v>75</v>
      </c>
      <c r="B35" s="22" t="s">
        <v>76</v>
      </c>
      <c r="C35" s="128">
        <v>389485924</v>
      </c>
      <c r="D35" s="129">
        <v>41250000</v>
      </c>
      <c r="E35" s="129"/>
      <c r="F35" s="126">
        <f t="shared" si="7"/>
        <v>41250000</v>
      </c>
      <c r="G35" s="128">
        <v>599844000</v>
      </c>
      <c r="H35" s="129">
        <v>74550000</v>
      </c>
      <c r="I35" s="129">
        <v>650000</v>
      </c>
      <c r="J35" s="127">
        <f t="shared" si="6"/>
        <v>73900000</v>
      </c>
      <c r="K35" s="126">
        <f t="shared" si="3"/>
        <v>-650000</v>
      </c>
      <c r="L35" s="61">
        <f t="shared" si="2"/>
        <v>-1</v>
      </c>
    </row>
    <row r="36" spans="1:12" ht="12.75">
      <c r="A36" s="35" t="s">
        <v>77</v>
      </c>
      <c r="B36" s="30" t="s">
        <v>78</v>
      </c>
      <c r="C36" s="138">
        <v>250000000</v>
      </c>
      <c r="D36" s="139">
        <v>0</v>
      </c>
      <c r="E36" s="139"/>
      <c r="F36" s="126">
        <f t="shared" si="7"/>
        <v>0</v>
      </c>
      <c r="G36" s="138">
        <v>193750000</v>
      </c>
      <c r="H36" s="139">
        <v>62533333</v>
      </c>
      <c r="I36" s="139">
        <v>0</v>
      </c>
      <c r="J36" s="127">
        <f t="shared" si="6"/>
        <v>62533333</v>
      </c>
      <c r="K36" s="126">
        <f t="shared" si="3"/>
        <v>0</v>
      </c>
      <c r="L36" s="61" t="str">
        <f t="shared" si="2"/>
        <v>N/A</v>
      </c>
    </row>
    <row r="37" spans="1:12" ht="12.75">
      <c r="A37" s="33" t="s">
        <v>79</v>
      </c>
      <c r="B37" s="22" t="s">
        <v>80</v>
      </c>
      <c r="C37" s="128">
        <v>16800000</v>
      </c>
      <c r="D37" s="129">
        <v>0</v>
      </c>
      <c r="E37" s="129"/>
      <c r="F37" s="126">
        <f t="shared" si="7"/>
        <v>0</v>
      </c>
      <c r="G37" s="128">
        <v>31900000</v>
      </c>
      <c r="H37" s="129">
        <v>121900</v>
      </c>
      <c r="I37" s="129">
        <v>121900</v>
      </c>
      <c r="J37" s="127">
        <f t="shared" si="6"/>
        <v>0</v>
      </c>
      <c r="K37" s="126">
        <f t="shared" si="3"/>
        <v>-121900</v>
      </c>
      <c r="L37" s="61">
        <f t="shared" si="2"/>
        <v>-1</v>
      </c>
    </row>
    <row r="38" spans="1:12" ht="12.75">
      <c r="A38" s="33" t="s">
        <v>81</v>
      </c>
      <c r="B38" s="22" t="s">
        <v>82</v>
      </c>
      <c r="C38" s="128">
        <v>20000000</v>
      </c>
      <c r="D38" s="129">
        <v>491000</v>
      </c>
      <c r="E38" s="129">
        <v>491000</v>
      </c>
      <c r="F38" s="126">
        <f t="shared" si="7"/>
        <v>0</v>
      </c>
      <c r="G38" s="128">
        <v>11500000</v>
      </c>
      <c r="H38" s="129">
        <v>639100</v>
      </c>
      <c r="I38" s="129">
        <v>639100</v>
      </c>
      <c r="J38" s="127">
        <f t="shared" si="6"/>
        <v>0</v>
      </c>
      <c r="K38" s="126">
        <f t="shared" si="3"/>
        <v>-148100</v>
      </c>
      <c r="L38" s="61">
        <f t="shared" si="2"/>
        <v>-0.23173212329838833</v>
      </c>
    </row>
    <row r="39" spans="1:12" ht="12.75">
      <c r="A39" s="33" t="s">
        <v>83</v>
      </c>
      <c r="B39" s="22" t="s">
        <v>84</v>
      </c>
      <c r="C39" s="128">
        <v>131540310</v>
      </c>
      <c r="D39" s="129">
        <v>0</v>
      </c>
      <c r="E39" s="129"/>
      <c r="F39" s="126">
        <f t="shared" si="7"/>
        <v>0</v>
      </c>
      <c r="G39" s="128">
        <v>119582100</v>
      </c>
      <c r="H39" s="129">
        <v>0</v>
      </c>
      <c r="I39" s="129">
        <v>0</v>
      </c>
      <c r="J39" s="127">
        <f t="shared" si="6"/>
        <v>0</v>
      </c>
      <c r="K39" s="126">
        <f t="shared" si="3"/>
        <v>0</v>
      </c>
      <c r="L39" s="61" t="str">
        <f t="shared" si="2"/>
        <v>N/A</v>
      </c>
    </row>
    <row r="40" spans="1:12" ht="12.75">
      <c r="A40" s="33" t="s">
        <v>85</v>
      </c>
      <c r="B40" s="22" t="s">
        <v>86</v>
      </c>
      <c r="C40" s="128">
        <v>70415950</v>
      </c>
      <c r="D40" s="129">
        <v>0</v>
      </c>
      <c r="E40" s="129"/>
      <c r="F40" s="126">
        <f t="shared" si="7"/>
        <v>0</v>
      </c>
      <c r="G40" s="128">
        <v>64014500</v>
      </c>
      <c r="H40" s="129">
        <v>0</v>
      </c>
      <c r="I40" s="129">
        <v>0</v>
      </c>
      <c r="J40" s="127">
        <f t="shared" si="6"/>
        <v>0</v>
      </c>
      <c r="K40" s="126">
        <f t="shared" si="3"/>
        <v>0</v>
      </c>
      <c r="L40" s="61" t="str">
        <f t="shared" si="2"/>
        <v>N/A</v>
      </c>
    </row>
    <row r="41" spans="1:12" ht="12.75">
      <c r="A41" s="33" t="s">
        <v>87</v>
      </c>
      <c r="B41" s="22" t="s">
        <v>88</v>
      </c>
      <c r="C41" s="128">
        <v>28478520</v>
      </c>
      <c r="D41" s="129">
        <v>0</v>
      </c>
      <c r="E41" s="129"/>
      <c r="F41" s="126">
        <f t="shared" si="7"/>
        <v>0</v>
      </c>
      <c r="G41" s="128">
        <v>28478520</v>
      </c>
      <c r="H41" s="129">
        <v>0</v>
      </c>
      <c r="I41" s="129">
        <v>0</v>
      </c>
      <c r="J41" s="127">
        <f t="shared" si="6"/>
        <v>0</v>
      </c>
      <c r="K41" s="126">
        <f t="shared" si="3"/>
        <v>0</v>
      </c>
      <c r="L41" s="61" t="str">
        <f t="shared" si="2"/>
        <v>N/A</v>
      </c>
    </row>
    <row r="42" spans="1:12" ht="12.75">
      <c r="A42" s="33" t="s">
        <v>89</v>
      </c>
      <c r="B42" s="37" t="s">
        <v>90</v>
      </c>
      <c r="C42" s="140">
        <v>50000000</v>
      </c>
      <c r="D42" s="141">
        <v>0</v>
      </c>
      <c r="E42" s="141"/>
      <c r="F42" s="142">
        <f>D42-E42</f>
        <v>0</v>
      </c>
      <c r="G42" s="140">
        <v>299600000</v>
      </c>
      <c r="H42" s="141">
        <v>88602410.25</v>
      </c>
      <c r="I42" s="141">
        <v>88602410.25</v>
      </c>
      <c r="J42" s="127">
        <f>H42-I42</f>
        <v>0</v>
      </c>
      <c r="K42" s="142">
        <f>E42-I42</f>
        <v>-88602410.25</v>
      </c>
      <c r="L42" s="61">
        <f t="shared" si="2"/>
        <v>-1</v>
      </c>
    </row>
    <row r="43" spans="1:12" ht="12.75">
      <c r="A43" s="296"/>
      <c r="B43" s="297"/>
      <c r="C43" s="300" t="s">
        <v>155</v>
      </c>
      <c r="D43" s="301"/>
      <c r="E43" s="301"/>
      <c r="F43" s="301"/>
      <c r="G43" s="301"/>
      <c r="H43" s="301"/>
      <c r="I43" s="301"/>
      <c r="J43" s="301"/>
      <c r="K43" s="302"/>
      <c r="L43" s="303"/>
    </row>
    <row r="44" spans="1:12" ht="12.75">
      <c r="A44" s="298"/>
      <c r="B44" s="299"/>
      <c r="C44" s="298"/>
      <c r="D44" s="304"/>
      <c r="E44" s="304"/>
      <c r="F44" s="304"/>
      <c r="G44" s="304"/>
      <c r="H44" s="304"/>
      <c r="I44" s="304"/>
      <c r="J44" s="304"/>
      <c r="K44" s="304"/>
      <c r="L44" s="299"/>
    </row>
    <row r="45" spans="1:12" ht="12.75">
      <c r="A45" s="305"/>
      <c r="B45" s="302"/>
      <c r="C45" s="302"/>
      <c r="D45" s="302"/>
      <c r="E45" s="302"/>
      <c r="F45" s="302"/>
      <c r="G45" s="302"/>
      <c r="H45" s="302"/>
      <c r="I45" s="302"/>
      <c r="J45" s="302"/>
      <c r="K45" s="302"/>
      <c r="L45" s="306"/>
    </row>
    <row r="46" spans="1:12" ht="12.75">
      <c r="A46" s="307"/>
      <c r="B46" s="301"/>
      <c r="C46" s="301"/>
      <c r="D46" s="301"/>
      <c r="E46" s="301"/>
      <c r="F46" s="301"/>
      <c r="G46" s="301"/>
      <c r="H46" s="301"/>
      <c r="I46" s="301"/>
      <c r="J46" s="301"/>
      <c r="K46" s="301"/>
      <c r="L46" s="308"/>
    </row>
    <row r="47" spans="1:12" ht="12.75">
      <c r="A47" s="309"/>
      <c r="B47" s="304"/>
      <c r="C47" s="304"/>
      <c r="D47" s="304"/>
      <c r="E47" s="304"/>
      <c r="F47" s="304"/>
      <c r="G47" s="304"/>
      <c r="H47" s="304"/>
      <c r="I47" s="304"/>
      <c r="J47" s="304"/>
      <c r="K47" s="304"/>
      <c r="L47" s="310"/>
    </row>
    <row r="49" ht="12.75">
      <c r="E49" s="31"/>
    </row>
    <row r="52" ht="12.75">
      <c r="H52" s="31"/>
    </row>
  </sheetData>
  <sheetProtection/>
  <mergeCells count="13">
    <mergeCell ref="G4:J5"/>
    <mergeCell ref="K4:K6"/>
    <mergeCell ref="L4:L6"/>
    <mergeCell ref="A43:B44"/>
    <mergeCell ref="C43:L44"/>
    <mergeCell ref="A45:L47"/>
    <mergeCell ref="A1:A2"/>
    <mergeCell ref="B1:L1"/>
    <mergeCell ref="B2:L2"/>
    <mergeCell ref="B3:L3"/>
    <mergeCell ref="A4:A5"/>
    <mergeCell ref="B4:B5"/>
    <mergeCell ref="C4:F5"/>
  </mergeCell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I58"/>
  <sheetViews>
    <sheetView zoomScalePageLayoutView="0" workbookViewId="0" topLeftCell="A5">
      <selection activeCell="F18" sqref="F18:G18"/>
    </sheetView>
  </sheetViews>
  <sheetFormatPr defaultColWidth="11.421875" defaultRowHeight="12.75"/>
  <cols>
    <col min="1" max="1" width="28.421875" style="50" customWidth="1"/>
    <col min="2" max="2" width="25.7109375" style="50" customWidth="1"/>
    <col min="3" max="3" width="17.7109375" style="50" customWidth="1"/>
    <col min="4" max="4" width="16.00390625" style="50" customWidth="1"/>
    <col min="5" max="5" width="16.421875" style="50" customWidth="1"/>
    <col min="6" max="6" width="14.8515625" style="50" customWidth="1"/>
    <col min="7" max="7" width="16.7109375" style="50" customWidth="1"/>
    <col min="8" max="8" width="15.7109375" style="0" customWidth="1"/>
    <col min="9" max="9" width="13.140625" style="0" bestFit="1" customWidth="1"/>
  </cols>
  <sheetData>
    <row r="1" spans="1:8" ht="54" customHeight="1" thickBot="1">
      <c r="A1" s="280"/>
      <c r="B1" s="282" t="s">
        <v>24</v>
      </c>
      <c r="C1" s="283"/>
      <c r="D1" s="283"/>
      <c r="E1" s="283"/>
      <c r="F1" s="283"/>
      <c r="G1" s="283"/>
      <c r="H1" s="284"/>
    </row>
    <row r="2" spans="1:8" ht="29.25" customHeight="1" thickBot="1">
      <c r="A2" s="338"/>
      <c r="B2" s="282" t="s">
        <v>91</v>
      </c>
      <c r="C2" s="283"/>
      <c r="D2" s="283"/>
      <c r="E2" s="283"/>
      <c r="F2" s="283"/>
      <c r="G2" s="283"/>
      <c r="H2" s="284"/>
    </row>
    <row r="3" spans="1:8" ht="21.75" customHeight="1" thickBot="1">
      <c r="A3" s="339" t="s">
        <v>144</v>
      </c>
      <c r="B3" s="340"/>
      <c r="C3" s="340"/>
      <c r="D3" s="340"/>
      <c r="E3" s="340"/>
      <c r="F3" s="340"/>
      <c r="G3" s="340"/>
      <c r="H3" s="341"/>
    </row>
    <row r="4" spans="1:8" ht="14.25">
      <c r="A4" s="216" t="s">
        <v>1</v>
      </c>
      <c r="B4" s="217"/>
      <c r="C4" s="216" t="s">
        <v>170</v>
      </c>
      <c r="D4" s="220"/>
      <c r="E4" s="220"/>
      <c r="F4" s="220"/>
      <c r="G4" s="220"/>
      <c r="H4" s="221"/>
    </row>
    <row r="5" spans="1:8" ht="14.25">
      <c r="A5" s="218" t="s">
        <v>114</v>
      </c>
      <c r="B5" s="219"/>
      <c r="C5" s="206" t="s">
        <v>171</v>
      </c>
      <c r="D5" s="207"/>
      <c r="E5" s="207"/>
      <c r="F5" s="207"/>
      <c r="G5" s="207"/>
      <c r="H5" s="208"/>
    </row>
    <row r="6" spans="1:8" ht="14.25">
      <c r="A6" s="218" t="s">
        <v>0</v>
      </c>
      <c r="B6" s="219"/>
      <c r="C6" s="206" t="s">
        <v>194</v>
      </c>
      <c r="D6" s="207"/>
      <c r="E6" s="207"/>
      <c r="F6" s="207"/>
      <c r="G6" s="207"/>
      <c r="H6" s="208"/>
    </row>
    <row r="7" spans="1:8" ht="15" thickBot="1">
      <c r="A7" s="222" t="s">
        <v>5</v>
      </c>
      <c r="B7" s="223"/>
      <c r="C7" s="240" t="s">
        <v>164</v>
      </c>
      <c r="D7" s="241"/>
      <c r="E7" s="241"/>
      <c r="F7" s="241"/>
      <c r="G7" s="241"/>
      <c r="H7" s="242"/>
    </row>
    <row r="8" spans="1:8" ht="14.25" customHeight="1">
      <c r="A8" s="342"/>
      <c r="B8" s="343"/>
      <c r="C8" s="343"/>
      <c r="D8" s="343"/>
      <c r="E8" s="343"/>
      <c r="F8" s="343"/>
      <c r="G8" s="343"/>
      <c r="H8" s="344"/>
    </row>
    <row r="9" spans="1:8" ht="15" customHeight="1" thickBot="1">
      <c r="A9" s="255"/>
      <c r="B9" s="256"/>
      <c r="C9" s="256"/>
      <c r="D9" s="256"/>
      <c r="E9" s="256"/>
      <c r="F9" s="256"/>
      <c r="G9" s="256"/>
      <c r="H9" s="257"/>
    </row>
    <row r="10" spans="1:8" ht="120.75" customHeight="1" thickBot="1">
      <c r="A10" s="62" t="s">
        <v>92</v>
      </c>
      <c r="B10" s="63" t="s">
        <v>93</v>
      </c>
      <c r="C10" s="63" t="s">
        <v>94</v>
      </c>
      <c r="D10" s="63" t="s">
        <v>172</v>
      </c>
      <c r="E10" s="63" t="s">
        <v>95</v>
      </c>
      <c r="F10" s="63" t="s">
        <v>96</v>
      </c>
      <c r="G10" s="63" t="s">
        <v>173</v>
      </c>
      <c r="H10" s="63" t="s">
        <v>97</v>
      </c>
    </row>
    <row r="11" spans="1:9" ht="28.5">
      <c r="A11" s="345" t="s">
        <v>10</v>
      </c>
      <c r="B11" s="64" t="s">
        <v>98</v>
      </c>
      <c r="C11" s="143">
        <v>3465710484</v>
      </c>
      <c r="D11" s="39">
        <v>686388104</v>
      </c>
      <c r="E11" s="65">
        <f>SUM(D11)</f>
        <v>686388104</v>
      </c>
      <c r="F11" s="66">
        <f>_xlfn.IFERROR(E11/C11,"N/A")</f>
        <v>0.19805119532310017</v>
      </c>
      <c r="G11" s="39">
        <v>671017154</v>
      </c>
      <c r="H11" s="67">
        <f>_xlfn.IFERROR((D11/G11)-1,"N/A")</f>
        <v>0.02290694046846986</v>
      </c>
      <c r="I11" s="31"/>
    </row>
    <row r="12" spans="1:8" ht="28.5">
      <c r="A12" s="346"/>
      <c r="B12" s="68" t="s">
        <v>99</v>
      </c>
      <c r="C12" s="144">
        <v>980258736</v>
      </c>
      <c r="D12" s="41">
        <v>161153709</v>
      </c>
      <c r="E12" s="69">
        <f aca="true" t="shared" si="0" ref="E12:E18">SUM(D12)</f>
        <v>161153709</v>
      </c>
      <c r="F12" s="70">
        <f aca="true" t="shared" si="1" ref="F12:F18">_xlfn.IFERROR(E12/C12,"N/A")</f>
        <v>0.16439915614279207</v>
      </c>
      <c r="G12" s="41">
        <v>113222982</v>
      </c>
      <c r="H12" s="71">
        <f aca="true" t="shared" si="2" ref="H12:H18">_xlfn.IFERROR((D12/G12)-1,"N/A")</f>
        <v>0.4233303712138583</v>
      </c>
    </row>
    <row r="13" spans="1:8" ht="42.75">
      <c r="A13" s="346"/>
      <c r="B13" s="68" t="s">
        <v>100</v>
      </c>
      <c r="C13" s="144">
        <v>703191230</v>
      </c>
      <c r="D13" s="41">
        <v>270600210</v>
      </c>
      <c r="E13" s="69">
        <f t="shared" si="0"/>
        <v>270600210</v>
      </c>
      <c r="F13" s="70">
        <f t="shared" si="1"/>
        <v>0.38481738459679027</v>
      </c>
      <c r="G13" s="41">
        <v>281143909</v>
      </c>
      <c r="H13" s="71">
        <f t="shared" si="2"/>
        <v>-0.03750285409882381</v>
      </c>
    </row>
    <row r="14" spans="1:8" ht="28.5">
      <c r="A14" s="346"/>
      <c r="B14" s="68" t="s">
        <v>101</v>
      </c>
      <c r="C14" s="144">
        <v>717613650</v>
      </c>
      <c r="D14" s="41">
        <v>135430486</v>
      </c>
      <c r="E14" s="69">
        <f t="shared" si="0"/>
        <v>135430486</v>
      </c>
      <c r="F14" s="70">
        <f t="shared" si="1"/>
        <v>0.18872339733225532</v>
      </c>
      <c r="G14" s="41">
        <v>106084156</v>
      </c>
      <c r="H14" s="71">
        <f t="shared" si="2"/>
        <v>0.27663254444895613</v>
      </c>
    </row>
    <row r="15" spans="1:8" ht="14.25">
      <c r="A15" s="346"/>
      <c r="B15" s="68" t="s">
        <v>102</v>
      </c>
      <c r="C15" s="144">
        <v>347621179</v>
      </c>
      <c r="D15" s="41">
        <v>74802500</v>
      </c>
      <c r="E15" s="69">
        <f t="shared" si="0"/>
        <v>74802500</v>
      </c>
      <c r="F15" s="70">
        <f t="shared" si="1"/>
        <v>0.2151839546001885</v>
      </c>
      <c r="G15" s="41">
        <v>71303400</v>
      </c>
      <c r="H15" s="71">
        <f t="shared" si="2"/>
        <v>0.049073396219535104</v>
      </c>
    </row>
    <row r="16" spans="1:8" ht="28.5">
      <c r="A16" s="346"/>
      <c r="B16" s="68" t="s">
        <v>103</v>
      </c>
      <c r="C16" s="144">
        <v>30682000</v>
      </c>
      <c r="D16" s="41">
        <v>14369491</v>
      </c>
      <c r="E16" s="69">
        <f t="shared" si="0"/>
        <v>14369491</v>
      </c>
      <c r="F16" s="70">
        <f t="shared" si="1"/>
        <v>0.468336190600352</v>
      </c>
      <c r="G16" s="41">
        <v>13690716</v>
      </c>
      <c r="H16" s="71">
        <f t="shared" si="2"/>
        <v>0.04957921850106306</v>
      </c>
    </row>
    <row r="17" spans="1:8" ht="14.25">
      <c r="A17" s="347"/>
      <c r="B17" s="72" t="s">
        <v>146</v>
      </c>
      <c r="C17" s="145">
        <v>55000000</v>
      </c>
      <c r="D17" s="73">
        <v>0</v>
      </c>
      <c r="E17" s="69">
        <f>SUM(D17)</f>
        <v>0</v>
      </c>
      <c r="F17" s="70">
        <f>_xlfn.IFERROR(E17/C17,"N/A")</f>
        <v>0</v>
      </c>
      <c r="G17" s="73">
        <v>0</v>
      </c>
      <c r="H17" s="71" t="str">
        <f>_xlfn.IFERROR((D17/G17)-1,"N/A")</f>
        <v>N/A</v>
      </c>
    </row>
    <row r="18" spans="1:8" ht="43.5" thickBot="1">
      <c r="A18" s="348"/>
      <c r="B18" s="74" t="s">
        <v>104</v>
      </c>
      <c r="C18" s="146">
        <v>0</v>
      </c>
      <c r="D18" s="42">
        <v>0</v>
      </c>
      <c r="E18" s="75">
        <f t="shared" si="0"/>
        <v>0</v>
      </c>
      <c r="F18" s="147" t="str">
        <f t="shared" si="1"/>
        <v>N/A</v>
      </c>
      <c r="G18" s="42"/>
      <c r="H18" s="148" t="str">
        <f t="shared" si="2"/>
        <v>N/A</v>
      </c>
    </row>
    <row r="19" spans="1:8" ht="14.25" customHeight="1">
      <c r="A19" s="345" t="s">
        <v>105</v>
      </c>
      <c r="B19" s="64" t="s">
        <v>19</v>
      </c>
      <c r="C19" s="149"/>
      <c r="D19" s="76"/>
      <c r="E19" s="77" t="s">
        <v>19</v>
      </c>
      <c r="F19" s="77"/>
      <c r="G19" s="76"/>
      <c r="H19" s="78" t="s">
        <v>19</v>
      </c>
    </row>
    <row r="20" spans="1:8" ht="28.5">
      <c r="A20" s="346"/>
      <c r="B20" s="150" t="s">
        <v>174</v>
      </c>
      <c r="C20" s="151">
        <v>65000000</v>
      </c>
      <c r="D20" s="152">
        <v>0</v>
      </c>
      <c r="E20" s="153">
        <f>SUM(D20)</f>
        <v>0</v>
      </c>
      <c r="F20" s="153"/>
      <c r="G20" s="152"/>
      <c r="H20" s="154"/>
    </row>
    <row r="21" spans="1:8" ht="14.25">
      <c r="A21" s="346"/>
      <c r="B21" s="79"/>
      <c r="C21" s="155"/>
      <c r="D21" s="43"/>
      <c r="E21" s="80"/>
      <c r="F21" s="80"/>
      <c r="G21" s="43"/>
      <c r="H21" s="81"/>
    </row>
    <row r="22" spans="1:8" ht="14.25">
      <c r="A22" s="346"/>
      <c r="B22" s="79"/>
      <c r="C22" s="155"/>
      <c r="D22" s="43"/>
      <c r="E22" s="80"/>
      <c r="F22" s="80"/>
      <c r="G22" s="43"/>
      <c r="H22" s="81"/>
    </row>
    <row r="23" spans="1:8" ht="14.25">
      <c r="A23" s="346"/>
      <c r="B23" s="79"/>
      <c r="C23" s="155"/>
      <c r="D23" s="43"/>
      <c r="E23" s="80"/>
      <c r="F23" s="80"/>
      <c r="G23" s="43"/>
      <c r="H23" s="81"/>
    </row>
    <row r="24" spans="1:8" ht="15" thickBot="1">
      <c r="A24" s="348"/>
      <c r="B24" s="82"/>
      <c r="C24" s="156"/>
      <c r="D24" s="44"/>
      <c r="E24" s="83"/>
      <c r="F24" s="83"/>
      <c r="G24" s="44"/>
      <c r="H24" s="84"/>
    </row>
    <row r="25" spans="1:8" ht="14.25">
      <c r="A25" s="345" t="s">
        <v>106</v>
      </c>
      <c r="B25" s="85"/>
      <c r="C25" s="157"/>
      <c r="D25" s="45"/>
      <c r="E25" s="86"/>
      <c r="F25" s="86"/>
      <c r="G25" s="45"/>
      <c r="H25" s="87"/>
    </row>
    <row r="26" spans="1:8" ht="14.25">
      <c r="A26" s="346"/>
      <c r="B26" s="79"/>
      <c r="C26" s="155"/>
      <c r="D26" s="43"/>
      <c r="E26" s="80"/>
      <c r="F26" s="80"/>
      <c r="G26" s="43"/>
      <c r="H26" s="81"/>
    </row>
    <row r="27" spans="1:8" ht="14.25">
      <c r="A27" s="346"/>
      <c r="B27" s="79"/>
      <c r="C27" s="155"/>
      <c r="D27" s="43"/>
      <c r="E27" s="80"/>
      <c r="F27" s="80"/>
      <c r="G27" s="43"/>
      <c r="H27" s="81"/>
    </row>
    <row r="28" spans="1:8" ht="14.25">
      <c r="A28" s="346"/>
      <c r="B28" s="79"/>
      <c r="C28" s="155"/>
      <c r="D28" s="43"/>
      <c r="E28" s="80"/>
      <c r="F28" s="80"/>
      <c r="G28" s="43"/>
      <c r="H28" s="81"/>
    </row>
    <row r="29" spans="1:8" ht="15" thickBot="1">
      <c r="A29" s="348"/>
      <c r="B29" s="82"/>
      <c r="C29" s="156"/>
      <c r="D29" s="44"/>
      <c r="E29" s="83"/>
      <c r="F29" s="83"/>
      <c r="G29" s="44"/>
      <c r="H29" s="84"/>
    </row>
    <row r="30" spans="1:8" ht="28.5">
      <c r="A30" s="345" t="s">
        <v>107</v>
      </c>
      <c r="B30" s="64" t="s">
        <v>108</v>
      </c>
      <c r="C30" s="158">
        <v>463000000</v>
      </c>
      <c r="D30" s="40">
        <v>3700000</v>
      </c>
      <c r="E30" s="159">
        <f>SUM(D30)</f>
        <v>3700000</v>
      </c>
      <c r="F30" s="66">
        <f>_xlfn.IFERROR(E30/C30,"N/A")</f>
        <v>0.007991360691144709</v>
      </c>
      <c r="G30" s="40">
        <v>17740000</v>
      </c>
      <c r="H30" s="160">
        <f>(D30/G30)-1</f>
        <v>-0.7914317925591883</v>
      </c>
    </row>
    <row r="31" spans="1:8" ht="14.25">
      <c r="A31" s="346"/>
      <c r="B31" s="68"/>
      <c r="C31" s="144"/>
      <c r="D31" s="41"/>
      <c r="E31" s="69"/>
      <c r="F31" s="70"/>
      <c r="G31" s="41"/>
      <c r="H31" s="88"/>
    </row>
    <row r="32" spans="1:8" ht="14.25">
      <c r="A32" s="346"/>
      <c r="B32" s="79" t="s">
        <v>19</v>
      </c>
      <c r="C32" s="155"/>
      <c r="D32" s="43"/>
      <c r="E32" s="80"/>
      <c r="F32" s="80"/>
      <c r="G32" s="43"/>
      <c r="H32" s="81"/>
    </row>
    <row r="33" spans="1:8" ht="14.25">
      <c r="A33" s="346"/>
      <c r="B33" s="79"/>
      <c r="C33" s="155"/>
      <c r="D33" s="43"/>
      <c r="E33" s="80"/>
      <c r="F33" s="80"/>
      <c r="G33" s="43"/>
      <c r="H33" s="81"/>
    </row>
    <row r="34" spans="1:8" ht="15" thickBot="1">
      <c r="A34" s="348"/>
      <c r="B34" s="82"/>
      <c r="C34" s="156"/>
      <c r="D34" s="44"/>
      <c r="E34" s="83"/>
      <c r="F34" s="83"/>
      <c r="G34" s="44"/>
      <c r="H34" s="84"/>
    </row>
    <row r="35" spans="1:8" ht="13.5" customHeight="1">
      <c r="A35" s="345" t="s">
        <v>109</v>
      </c>
      <c r="B35" s="85"/>
      <c r="C35" s="157"/>
      <c r="D35" s="45"/>
      <c r="E35" s="86"/>
      <c r="F35" s="86"/>
      <c r="G35" s="45"/>
      <c r="H35" s="87"/>
    </row>
    <row r="36" spans="1:8" ht="14.25">
      <c r="A36" s="346"/>
      <c r="B36" s="79"/>
      <c r="C36" s="155"/>
      <c r="D36" s="43"/>
      <c r="E36" s="80"/>
      <c r="F36" s="80"/>
      <c r="G36" s="43"/>
      <c r="H36" s="81"/>
    </row>
    <row r="37" spans="1:8" ht="14.25">
      <c r="A37" s="346"/>
      <c r="B37" s="79"/>
      <c r="C37" s="155"/>
      <c r="D37" s="43"/>
      <c r="E37" s="80"/>
      <c r="F37" s="80"/>
      <c r="G37" s="43"/>
      <c r="H37" s="81"/>
    </row>
    <row r="38" spans="1:8" ht="15" thickBot="1">
      <c r="A38" s="348"/>
      <c r="B38" s="82"/>
      <c r="C38" s="156"/>
      <c r="D38" s="44"/>
      <c r="E38" s="83"/>
      <c r="F38" s="83"/>
      <c r="G38" s="44"/>
      <c r="H38" s="84"/>
    </row>
    <row r="39" spans="1:8" ht="15" thickBot="1">
      <c r="A39" s="89" t="s">
        <v>110</v>
      </c>
      <c r="B39" s="89"/>
      <c r="C39" s="161">
        <f>SUM(C11:C38)</f>
        <v>6828077279</v>
      </c>
      <c r="D39" s="161">
        <f>SUM(D11:D38)</f>
        <v>1346444500</v>
      </c>
      <c r="E39" s="90">
        <f>SUM(E11:E38)</f>
        <v>1346444500</v>
      </c>
      <c r="F39" s="91">
        <f>E39/C39</f>
        <v>0.19719233467685537</v>
      </c>
      <c r="G39" s="161">
        <f>SUM(G11:G38)</f>
        <v>1274202317</v>
      </c>
      <c r="H39" s="162">
        <f>(D39/G39)-1</f>
        <v>0.05669600662011676</v>
      </c>
    </row>
    <row r="40" spans="1:8" ht="14.25">
      <c r="A40" s="356" t="s">
        <v>111</v>
      </c>
      <c r="B40" s="357"/>
      <c r="C40" s="357"/>
      <c r="D40" s="357"/>
      <c r="E40" s="358">
        <v>64</v>
      </c>
      <c r="F40" s="359"/>
      <c r="G40" s="360"/>
      <c r="H40" s="92"/>
    </row>
    <row r="41" spans="1:8" ht="14.25">
      <c r="A41" s="361" t="s">
        <v>175</v>
      </c>
      <c r="B41" s="362"/>
      <c r="C41" s="362"/>
      <c r="D41" s="362"/>
      <c r="E41" s="363">
        <v>0</v>
      </c>
      <c r="F41" s="364"/>
      <c r="G41" s="365"/>
      <c r="H41" s="46"/>
    </row>
    <row r="42" spans="1:8" ht="14.25">
      <c r="A42" s="361" t="s">
        <v>112</v>
      </c>
      <c r="B42" s="362"/>
      <c r="C42" s="362"/>
      <c r="D42" s="362"/>
      <c r="E42" s="366">
        <v>23</v>
      </c>
      <c r="F42" s="367"/>
      <c r="G42" s="368"/>
      <c r="H42" s="46"/>
    </row>
    <row r="43" spans="1:8" ht="15" thickBot="1">
      <c r="A43" s="349" t="s">
        <v>113</v>
      </c>
      <c r="B43" s="350"/>
      <c r="C43" s="350"/>
      <c r="D43" s="350"/>
      <c r="E43" s="351">
        <f>(E42/E40)</f>
        <v>0.359375</v>
      </c>
      <c r="F43" s="352"/>
      <c r="G43" s="353"/>
      <c r="H43" s="47"/>
    </row>
    <row r="44" spans="1:8" ht="14.25">
      <c r="A44" s="354"/>
      <c r="B44" s="355"/>
      <c r="C44" s="355"/>
      <c r="D44" s="355"/>
      <c r="E44" s="48"/>
      <c r="F44" s="48"/>
      <c r="G44" s="48"/>
      <c r="H44" s="49"/>
    </row>
    <row r="45" spans="1:8" ht="12.75" customHeight="1">
      <c r="A45" s="267" t="s">
        <v>0</v>
      </c>
      <c r="B45" s="268"/>
      <c r="C45" s="268"/>
      <c r="D45" s="369" t="s">
        <v>147</v>
      </c>
      <c r="E45" s="369"/>
      <c r="F45" s="369"/>
      <c r="G45" s="369"/>
      <c r="H45" s="370"/>
    </row>
    <row r="46" spans="1:8" ht="52.5" customHeight="1" thickBot="1">
      <c r="A46" s="255"/>
      <c r="B46" s="256"/>
      <c r="C46" s="256"/>
      <c r="D46" s="371"/>
      <c r="E46" s="371"/>
      <c r="F46" s="371"/>
      <c r="G46" s="371"/>
      <c r="H46" s="372"/>
    </row>
    <row r="48" spans="1:8" ht="14.25">
      <c r="A48" s="373" t="s">
        <v>115</v>
      </c>
      <c r="B48" s="373"/>
      <c r="C48" s="373"/>
      <c r="D48" s="373"/>
      <c r="E48" s="373"/>
      <c r="F48" s="373"/>
      <c r="G48" s="373"/>
      <c r="H48" s="373"/>
    </row>
    <row r="49" spans="1:8" ht="14.25">
      <c r="A49" s="373" t="s">
        <v>116</v>
      </c>
      <c r="B49" s="373"/>
      <c r="C49" s="373"/>
      <c r="D49" s="373"/>
      <c r="E49" s="373"/>
      <c r="F49" s="373"/>
      <c r="G49" s="373"/>
      <c r="H49" s="373"/>
    </row>
    <row r="50" spans="1:8" ht="14.25">
      <c r="A50" s="373" t="s">
        <v>117</v>
      </c>
      <c r="B50" s="373"/>
      <c r="C50" s="373"/>
      <c r="D50" s="373"/>
      <c r="E50" s="373"/>
      <c r="F50" s="373"/>
      <c r="G50" s="373"/>
      <c r="H50" s="373"/>
    </row>
    <row r="51" spans="1:8" ht="14.25">
      <c r="A51" s="373" t="s">
        <v>118</v>
      </c>
      <c r="B51" s="373"/>
      <c r="C51" s="373"/>
      <c r="D51" s="373"/>
      <c r="E51" s="373"/>
      <c r="F51" s="373"/>
      <c r="G51" s="373"/>
      <c r="H51" s="373"/>
    </row>
    <row r="52" spans="1:8" ht="14.25">
      <c r="A52" s="373" t="s">
        <v>119</v>
      </c>
      <c r="B52" s="373"/>
      <c r="C52" s="373"/>
      <c r="D52" s="373"/>
      <c r="E52" s="373"/>
      <c r="F52" s="373"/>
      <c r="G52" s="373"/>
      <c r="H52" s="373"/>
    </row>
    <row r="53" spans="1:8" ht="14.25">
      <c r="A53" s="373" t="s">
        <v>120</v>
      </c>
      <c r="B53" s="373"/>
      <c r="C53" s="373"/>
      <c r="D53" s="373"/>
      <c r="E53" s="373"/>
      <c r="F53" s="373"/>
      <c r="G53" s="373"/>
      <c r="H53" s="373"/>
    </row>
    <row r="54" spans="1:8" ht="14.25">
      <c r="A54" s="373" t="s">
        <v>121</v>
      </c>
      <c r="B54" s="373"/>
      <c r="C54" s="373"/>
      <c r="D54" s="373"/>
      <c r="E54" s="373"/>
      <c r="F54" s="373"/>
      <c r="G54" s="373"/>
      <c r="H54" s="373"/>
    </row>
    <row r="55" spans="1:8" ht="14.25">
      <c r="A55" s="373" t="s">
        <v>122</v>
      </c>
      <c r="B55" s="373"/>
      <c r="C55" s="373"/>
      <c r="D55" s="373"/>
      <c r="E55" s="373"/>
      <c r="F55" s="373"/>
      <c r="G55" s="373"/>
      <c r="H55" s="373"/>
    </row>
    <row r="56" spans="1:8" ht="14.25">
      <c r="A56" s="373" t="s">
        <v>123</v>
      </c>
      <c r="B56" s="373"/>
      <c r="C56" s="373"/>
      <c r="D56" s="373"/>
      <c r="E56" s="373"/>
      <c r="F56" s="373"/>
      <c r="G56" s="373"/>
      <c r="H56" s="373"/>
    </row>
    <row r="57" spans="1:8" ht="14.25">
      <c r="A57" s="373" t="s">
        <v>124</v>
      </c>
      <c r="B57" s="373"/>
      <c r="C57" s="373"/>
      <c r="D57" s="373"/>
      <c r="E57" s="373"/>
      <c r="F57" s="373"/>
      <c r="G57" s="373"/>
      <c r="H57" s="373"/>
    </row>
    <row r="58" spans="1:8" ht="14.25">
      <c r="A58" s="373" t="s">
        <v>125</v>
      </c>
      <c r="B58" s="373"/>
      <c r="C58" s="373"/>
      <c r="D58" s="373"/>
      <c r="E58" s="373"/>
      <c r="F58" s="373"/>
      <c r="G58" s="373"/>
      <c r="H58" s="373"/>
    </row>
  </sheetData>
  <sheetProtection/>
  <mergeCells count="40">
    <mergeCell ref="A58:H58"/>
    <mergeCell ref="A52:H52"/>
    <mergeCell ref="A53:H53"/>
    <mergeCell ref="A54:H54"/>
    <mergeCell ref="A55:H55"/>
    <mergeCell ref="A56:H56"/>
    <mergeCell ref="A57:H57"/>
    <mergeCell ref="A45:C46"/>
    <mergeCell ref="D45:H46"/>
    <mergeCell ref="A48:H48"/>
    <mergeCell ref="A49:H49"/>
    <mergeCell ref="A50:H50"/>
    <mergeCell ref="A51:H51"/>
    <mergeCell ref="A43:D43"/>
    <mergeCell ref="E43:G43"/>
    <mergeCell ref="A44:D44"/>
    <mergeCell ref="A40:D40"/>
    <mergeCell ref="E40:G40"/>
    <mergeCell ref="A41:D41"/>
    <mergeCell ref="E41:G41"/>
    <mergeCell ref="A42:D42"/>
    <mergeCell ref="E42:G42"/>
    <mergeCell ref="A8:H9"/>
    <mergeCell ref="A11:A18"/>
    <mergeCell ref="A19:A24"/>
    <mergeCell ref="A25:A29"/>
    <mergeCell ref="A30:A34"/>
    <mergeCell ref="A35:A38"/>
    <mergeCell ref="A5:B5"/>
    <mergeCell ref="C5:H5"/>
    <mergeCell ref="A6:B6"/>
    <mergeCell ref="C6:H6"/>
    <mergeCell ref="A7:B7"/>
    <mergeCell ref="C7:H7"/>
    <mergeCell ref="A1:A2"/>
    <mergeCell ref="B1:H1"/>
    <mergeCell ref="B2:H2"/>
    <mergeCell ref="A3:H3"/>
    <mergeCell ref="A4:B4"/>
    <mergeCell ref="C4:H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29">
      <selection activeCell="F11" sqref="F11:F20"/>
    </sheetView>
  </sheetViews>
  <sheetFormatPr defaultColWidth="11.421875" defaultRowHeight="12.75"/>
  <cols>
    <col min="1" max="1" width="29.57421875" style="0" customWidth="1"/>
    <col min="2" max="2" width="22.140625" style="0" customWidth="1"/>
    <col min="3" max="3" width="17.28125" style="0" customWidth="1"/>
    <col min="4" max="4" width="18.140625" style="0" customWidth="1"/>
    <col min="5" max="5" width="15.8515625" style="0" customWidth="1"/>
    <col min="6" max="6" width="13.57421875" style="0" customWidth="1"/>
    <col min="7" max="7" width="17.421875" style="57" customWidth="1"/>
  </cols>
  <sheetData>
    <row r="1" spans="1:7" ht="60" customHeight="1" thickBot="1">
      <c r="A1" s="280"/>
      <c r="B1" s="282" t="s">
        <v>24</v>
      </c>
      <c r="C1" s="283"/>
      <c r="D1" s="283"/>
      <c r="E1" s="283"/>
      <c r="F1" s="283"/>
      <c r="G1" s="283"/>
    </row>
    <row r="2" spans="1:7" ht="28.5" customHeight="1" thickBot="1">
      <c r="A2" s="338"/>
      <c r="B2" s="399" t="s">
        <v>126</v>
      </c>
      <c r="C2" s="400"/>
      <c r="D2" s="400"/>
      <c r="E2" s="400"/>
      <c r="F2" s="400"/>
      <c r="G2" s="400"/>
    </row>
    <row r="3" spans="1:7" ht="15" thickBot="1">
      <c r="A3" s="51" t="s">
        <v>9</v>
      </c>
      <c r="B3" s="401" t="s">
        <v>3</v>
      </c>
      <c r="C3" s="402"/>
      <c r="D3" s="402"/>
      <c r="E3" s="402"/>
      <c r="F3" s="402"/>
      <c r="G3" s="402"/>
    </row>
    <row r="4" spans="1:7" ht="13.5" thickBot="1">
      <c r="A4" s="380" t="s">
        <v>144</v>
      </c>
      <c r="B4" s="381"/>
      <c r="C4" s="381"/>
      <c r="D4" s="381"/>
      <c r="E4" s="381"/>
      <c r="F4" s="381"/>
      <c r="G4" s="381"/>
    </row>
    <row r="5" spans="1:8" ht="14.25">
      <c r="A5" s="382" t="s">
        <v>1</v>
      </c>
      <c r="B5" s="398"/>
      <c r="C5" s="382" t="s">
        <v>145</v>
      </c>
      <c r="D5" s="383"/>
      <c r="E5" s="383"/>
      <c r="F5" s="383"/>
      <c r="G5" s="384"/>
      <c r="H5" s="38"/>
    </row>
    <row r="6" spans="1:8" ht="14.25">
      <c r="A6" s="218" t="s">
        <v>6</v>
      </c>
      <c r="B6" s="396"/>
      <c r="C6" s="218" t="s">
        <v>151</v>
      </c>
      <c r="D6" s="219"/>
      <c r="E6" s="219"/>
      <c r="F6" s="219"/>
      <c r="G6" s="385"/>
      <c r="H6" s="38"/>
    </row>
    <row r="7" spans="1:8" ht="14.25">
      <c r="A7" s="218" t="s">
        <v>0</v>
      </c>
      <c r="B7" s="396"/>
      <c r="C7" s="218" t="s">
        <v>7</v>
      </c>
      <c r="D7" s="219"/>
      <c r="E7" s="219"/>
      <c r="F7" s="219"/>
      <c r="G7" s="385"/>
      <c r="H7" s="38"/>
    </row>
    <row r="8" spans="1:8" ht="15" thickBot="1">
      <c r="A8" s="222" t="s">
        <v>5</v>
      </c>
      <c r="B8" s="397"/>
      <c r="C8" s="222" t="s">
        <v>157</v>
      </c>
      <c r="D8" s="223"/>
      <c r="E8" s="223"/>
      <c r="F8" s="223"/>
      <c r="G8" s="386"/>
      <c r="H8" s="38"/>
    </row>
    <row r="9" spans="1:7" ht="15" thickBot="1">
      <c r="A9" s="387"/>
      <c r="B9" s="388"/>
      <c r="C9" s="388"/>
      <c r="D9" s="388"/>
      <c r="E9" s="388"/>
      <c r="F9" s="388"/>
      <c r="G9" s="388"/>
    </row>
    <row r="10" spans="1:9" ht="100.5" thickBot="1">
      <c r="A10" s="93" t="s">
        <v>92</v>
      </c>
      <c r="B10" s="93" t="s">
        <v>94</v>
      </c>
      <c r="C10" s="93" t="s">
        <v>158</v>
      </c>
      <c r="D10" s="93" t="s">
        <v>95</v>
      </c>
      <c r="E10" s="93" t="s">
        <v>96</v>
      </c>
      <c r="F10" s="94" t="s">
        <v>159</v>
      </c>
      <c r="G10" s="94" t="s">
        <v>149</v>
      </c>
      <c r="H10" s="52"/>
      <c r="I10" s="52"/>
    </row>
    <row r="11" spans="1:7" ht="15" customHeight="1" thickBot="1">
      <c r="A11" s="389" t="s">
        <v>127</v>
      </c>
      <c r="B11" s="390">
        <v>5000000</v>
      </c>
      <c r="C11" s="393">
        <v>0</v>
      </c>
      <c r="D11" s="374">
        <f>C11</f>
        <v>0</v>
      </c>
      <c r="E11" s="377">
        <f>_xlfn.IFERROR(D11/B11,"N/A")</f>
        <v>0</v>
      </c>
      <c r="F11" s="393">
        <v>0</v>
      </c>
      <c r="G11" s="403" t="str">
        <f>_xlfn.IFERROR(C11/F11,"N/A")</f>
        <v>N/A</v>
      </c>
    </row>
    <row r="12" spans="1:7" ht="13.5" thickBot="1">
      <c r="A12" s="389"/>
      <c r="B12" s="391"/>
      <c r="C12" s="394"/>
      <c r="D12" s="375"/>
      <c r="E12" s="378"/>
      <c r="F12" s="394"/>
      <c r="G12" s="404"/>
    </row>
    <row r="13" spans="1:7" ht="13.5" thickBot="1">
      <c r="A13" s="389"/>
      <c r="B13" s="391"/>
      <c r="C13" s="394"/>
      <c r="D13" s="375"/>
      <c r="E13" s="378"/>
      <c r="F13" s="394"/>
      <c r="G13" s="404"/>
    </row>
    <row r="14" spans="1:7" ht="13.5" thickBot="1">
      <c r="A14" s="389"/>
      <c r="B14" s="391"/>
      <c r="C14" s="394"/>
      <c r="D14" s="375"/>
      <c r="E14" s="378"/>
      <c r="F14" s="394"/>
      <c r="G14" s="404"/>
    </row>
    <row r="15" spans="1:7" ht="13.5" thickBot="1">
      <c r="A15" s="389"/>
      <c r="B15" s="391"/>
      <c r="C15" s="394"/>
      <c r="D15" s="375"/>
      <c r="E15" s="378"/>
      <c r="F15" s="394"/>
      <c r="G15" s="404"/>
    </row>
    <row r="16" spans="1:7" ht="13.5" thickBot="1">
      <c r="A16" s="389"/>
      <c r="B16" s="391"/>
      <c r="C16" s="394"/>
      <c r="D16" s="375"/>
      <c r="E16" s="378"/>
      <c r="F16" s="394"/>
      <c r="G16" s="404"/>
    </row>
    <row r="17" spans="1:7" ht="13.5" thickBot="1">
      <c r="A17" s="389"/>
      <c r="B17" s="391"/>
      <c r="C17" s="394"/>
      <c r="D17" s="375"/>
      <c r="E17" s="378"/>
      <c r="F17" s="394"/>
      <c r="G17" s="404"/>
    </row>
    <row r="18" spans="1:7" ht="13.5" thickBot="1">
      <c r="A18" s="389"/>
      <c r="B18" s="391"/>
      <c r="C18" s="394"/>
      <c r="D18" s="375"/>
      <c r="E18" s="378"/>
      <c r="F18" s="394"/>
      <c r="G18" s="404"/>
    </row>
    <row r="19" spans="1:7" ht="13.5" thickBot="1">
      <c r="A19" s="389"/>
      <c r="B19" s="391"/>
      <c r="C19" s="394"/>
      <c r="D19" s="375"/>
      <c r="E19" s="378"/>
      <c r="F19" s="394"/>
      <c r="G19" s="404"/>
    </row>
    <row r="20" spans="1:7" ht="13.5" thickBot="1">
      <c r="A20" s="389"/>
      <c r="B20" s="392"/>
      <c r="C20" s="395"/>
      <c r="D20" s="376"/>
      <c r="E20" s="379"/>
      <c r="F20" s="395"/>
      <c r="G20" s="405"/>
    </row>
    <row r="21" spans="1:7" ht="15" thickBot="1">
      <c r="A21" s="389" t="s">
        <v>128</v>
      </c>
      <c r="B21" s="53"/>
      <c r="C21" s="53"/>
      <c r="D21" s="95">
        <f aca="true" t="shared" si="0" ref="D21:D35">C21</f>
        <v>0</v>
      </c>
      <c r="E21" s="96" t="str">
        <f aca="true" t="shared" si="1" ref="E21:E36">_xlfn.IFERROR(D21/B21,"N/A")</f>
        <v>N/A</v>
      </c>
      <c r="F21" s="53"/>
      <c r="G21" s="97" t="str">
        <f aca="true" t="shared" si="2" ref="G21:G36">_xlfn.IFERROR(C21/F21,"N/A")</f>
        <v>N/A</v>
      </c>
    </row>
    <row r="22" spans="1:8" ht="15" thickBot="1">
      <c r="A22" s="389"/>
      <c r="B22" s="53"/>
      <c r="C22" s="53"/>
      <c r="D22" s="95">
        <f t="shared" si="0"/>
        <v>0</v>
      </c>
      <c r="E22" s="96" t="str">
        <f t="shared" si="1"/>
        <v>N/A</v>
      </c>
      <c r="F22" s="53"/>
      <c r="G22" s="97" t="str">
        <f t="shared" si="2"/>
        <v>N/A</v>
      </c>
      <c r="H22" t="s">
        <v>19</v>
      </c>
    </row>
    <row r="23" spans="1:7" ht="15" thickBot="1">
      <c r="A23" s="389"/>
      <c r="B23" s="53"/>
      <c r="C23" s="53"/>
      <c r="D23" s="95">
        <f t="shared" si="0"/>
        <v>0</v>
      </c>
      <c r="E23" s="96" t="str">
        <f t="shared" si="1"/>
        <v>N/A</v>
      </c>
      <c r="F23" s="53"/>
      <c r="G23" s="97" t="str">
        <f t="shared" si="2"/>
        <v>N/A</v>
      </c>
    </row>
    <row r="24" spans="1:7" ht="15" thickBot="1">
      <c r="A24" s="389"/>
      <c r="B24" s="53"/>
      <c r="C24" s="53"/>
      <c r="D24" s="95">
        <f t="shared" si="0"/>
        <v>0</v>
      </c>
      <c r="E24" s="96" t="str">
        <f t="shared" si="1"/>
        <v>N/A</v>
      </c>
      <c r="F24" s="53"/>
      <c r="G24" s="97" t="str">
        <f t="shared" si="2"/>
        <v>N/A</v>
      </c>
    </row>
    <row r="25" spans="1:7" ht="15" thickBot="1">
      <c r="A25" s="389"/>
      <c r="B25" s="53"/>
      <c r="C25" s="53"/>
      <c r="D25" s="95">
        <f t="shared" si="0"/>
        <v>0</v>
      </c>
      <c r="E25" s="96" t="str">
        <f t="shared" si="1"/>
        <v>N/A</v>
      </c>
      <c r="F25" s="53"/>
      <c r="G25" s="97" t="str">
        <f t="shared" si="2"/>
        <v>N/A</v>
      </c>
    </row>
    <row r="26" spans="1:7" ht="15" thickBot="1">
      <c r="A26" s="389" t="s">
        <v>129</v>
      </c>
      <c r="B26" s="53"/>
      <c r="C26" s="53"/>
      <c r="D26" s="95">
        <f t="shared" si="0"/>
        <v>0</v>
      </c>
      <c r="E26" s="96" t="str">
        <f t="shared" si="1"/>
        <v>N/A</v>
      </c>
      <c r="F26" s="53"/>
      <c r="G26" s="97" t="str">
        <f t="shared" si="2"/>
        <v>N/A</v>
      </c>
    </row>
    <row r="27" spans="1:7" ht="15" thickBot="1">
      <c r="A27" s="389"/>
      <c r="B27" s="53"/>
      <c r="C27" s="53"/>
      <c r="D27" s="95">
        <f t="shared" si="0"/>
        <v>0</v>
      </c>
      <c r="E27" s="96" t="str">
        <f t="shared" si="1"/>
        <v>N/A</v>
      </c>
      <c r="F27" s="53"/>
      <c r="G27" s="97" t="str">
        <f t="shared" si="2"/>
        <v>N/A</v>
      </c>
    </row>
    <row r="28" spans="1:7" ht="15" thickBot="1">
      <c r="A28" s="389"/>
      <c r="B28" s="53"/>
      <c r="C28" s="53"/>
      <c r="D28" s="95">
        <f t="shared" si="0"/>
        <v>0</v>
      </c>
      <c r="E28" s="96" t="str">
        <f t="shared" si="1"/>
        <v>N/A</v>
      </c>
      <c r="F28" s="53"/>
      <c r="G28" s="97" t="str">
        <f t="shared" si="2"/>
        <v>N/A</v>
      </c>
    </row>
    <row r="29" spans="1:7" ht="15" thickBot="1">
      <c r="A29" s="389"/>
      <c r="B29" s="53"/>
      <c r="C29" s="53"/>
      <c r="D29" s="95">
        <f t="shared" si="0"/>
        <v>0</v>
      </c>
      <c r="E29" s="96" t="str">
        <f t="shared" si="1"/>
        <v>N/A</v>
      </c>
      <c r="F29" s="53"/>
      <c r="G29" s="97" t="str">
        <f t="shared" si="2"/>
        <v>N/A</v>
      </c>
    </row>
    <row r="30" spans="1:7" ht="15" thickBot="1">
      <c r="A30" s="389" t="s">
        <v>130</v>
      </c>
      <c r="B30" s="53"/>
      <c r="C30" s="53"/>
      <c r="D30" s="95">
        <f t="shared" si="0"/>
        <v>0</v>
      </c>
      <c r="E30" s="96" t="str">
        <f t="shared" si="1"/>
        <v>N/A</v>
      </c>
      <c r="F30" s="53"/>
      <c r="G30" s="97" t="str">
        <f t="shared" si="2"/>
        <v>N/A</v>
      </c>
    </row>
    <row r="31" spans="1:7" ht="15" thickBot="1">
      <c r="A31" s="389"/>
      <c r="B31" s="53"/>
      <c r="C31" s="53"/>
      <c r="D31" s="95">
        <f t="shared" si="0"/>
        <v>0</v>
      </c>
      <c r="E31" s="96" t="str">
        <f t="shared" si="1"/>
        <v>N/A</v>
      </c>
      <c r="F31" s="53"/>
      <c r="G31" s="97" t="str">
        <f t="shared" si="2"/>
        <v>N/A</v>
      </c>
    </row>
    <row r="32" spans="1:7" ht="15" thickBot="1">
      <c r="A32" s="389"/>
      <c r="B32" s="53"/>
      <c r="C32" s="53"/>
      <c r="D32" s="95">
        <f t="shared" si="0"/>
        <v>0</v>
      </c>
      <c r="E32" s="96" t="str">
        <f t="shared" si="1"/>
        <v>N/A</v>
      </c>
      <c r="F32" s="53"/>
      <c r="G32" s="97" t="str">
        <f t="shared" si="2"/>
        <v>N/A</v>
      </c>
    </row>
    <row r="33" spans="1:9" ht="15" thickBot="1">
      <c r="A33" s="389" t="s">
        <v>131</v>
      </c>
      <c r="B33" s="53"/>
      <c r="C33" s="53"/>
      <c r="D33" s="95">
        <f t="shared" si="0"/>
        <v>0</v>
      </c>
      <c r="E33" s="96" t="str">
        <f t="shared" si="1"/>
        <v>N/A</v>
      </c>
      <c r="F33" s="53"/>
      <c r="G33" s="97" t="str">
        <f t="shared" si="2"/>
        <v>N/A</v>
      </c>
      <c r="I33" s="5"/>
    </row>
    <row r="34" spans="1:7" ht="15" thickBot="1">
      <c r="A34" s="389"/>
      <c r="B34" s="53"/>
      <c r="C34" s="53"/>
      <c r="D34" s="95">
        <f t="shared" si="0"/>
        <v>0</v>
      </c>
      <c r="E34" s="96" t="str">
        <f t="shared" si="1"/>
        <v>N/A</v>
      </c>
      <c r="F34" s="53"/>
      <c r="G34" s="97" t="str">
        <f t="shared" si="2"/>
        <v>N/A</v>
      </c>
    </row>
    <row r="35" spans="1:7" ht="15" thickBot="1">
      <c r="A35" s="389"/>
      <c r="B35" s="53"/>
      <c r="C35" s="53"/>
      <c r="D35" s="95">
        <f t="shared" si="0"/>
        <v>0</v>
      </c>
      <c r="E35" s="96" t="str">
        <f t="shared" si="1"/>
        <v>N/A</v>
      </c>
      <c r="F35" s="53"/>
      <c r="G35" s="97" t="str">
        <f t="shared" si="2"/>
        <v>N/A</v>
      </c>
    </row>
    <row r="36" spans="1:7" ht="15" thickBot="1">
      <c r="A36" s="98" t="s">
        <v>110</v>
      </c>
      <c r="B36" s="99">
        <f>SUM(B11:B19)</f>
        <v>5000000</v>
      </c>
      <c r="C36" s="99">
        <f>SUM(C11:C35)</f>
        <v>0</v>
      </c>
      <c r="D36" s="99">
        <f>SUM(D11:D35)</f>
        <v>0</v>
      </c>
      <c r="E36" s="100">
        <f t="shared" si="1"/>
        <v>0</v>
      </c>
      <c r="F36" s="99">
        <f>SUM(F11:F35)</f>
        <v>0</v>
      </c>
      <c r="G36" s="100" t="str">
        <f t="shared" si="2"/>
        <v>N/A</v>
      </c>
    </row>
    <row r="37" spans="1:7" ht="14.25">
      <c r="A37" s="20"/>
      <c r="B37" s="21"/>
      <c r="C37" s="21"/>
      <c r="D37" s="21"/>
      <c r="E37" s="21"/>
      <c r="F37" s="21"/>
      <c r="G37" s="54"/>
    </row>
    <row r="38" spans="1:7" ht="14.25">
      <c r="A38" s="55"/>
      <c r="B38" s="55"/>
      <c r="C38" s="55"/>
      <c r="D38" s="55"/>
      <c r="E38" s="55"/>
      <c r="F38" s="55"/>
      <c r="G38" s="56"/>
    </row>
    <row r="39" spans="1:7" ht="14.25">
      <c r="A39" s="55"/>
      <c r="B39" s="55"/>
      <c r="C39" s="55"/>
      <c r="D39" s="55"/>
      <c r="E39" s="55"/>
      <c r="F39" s="55"/>
      <c r="G39" s="56"/>
    </row>
    <row r="40" spans="1:7" ht="14.25">
      <c r="A40" s="55"/>
      <c r="B40" s="55"/>
      <c r="C40" s="55"/>
      <c r="D40" s="55"/>
      <c r="E40" s="55"/>
      <c r="F40" s="55"/>
      <c r="G40" s="56"/>
    </row>
  </sheetData>
  <sheetProtection/>
  <mergeCells count="25">
    <mergeCell ref="G11:G20"/>
    <mergeCell ref="A7:B7"/>
    <mergeCell ref="A8:B8"/>
    <mergeCell ref="A1:A2"/>
    <mergeCell ref="A5:B5"/>
    <mergeCell ref="B1:G1"/>
    <mergeCell ref="B2:G2"/>
    <mergeCell ref="B3:G3"/>
    <mergeCell ref="A21:A25"/>
    <mergeCell ref="A26:A29"/>
    <mergeCell ref="A30:A32"/>
    <mergeCell ref="A33:A35"/>
    <mergeCell ref="B11:B20"/>
    <mergeCell ref="C11:C20"/>
    <mergeCell ref="A11:A20"/>
    <mergeCell ref="D11:D20"/>
    <mergeCell ref="E11:E20"/>
    <mergeCell ref="A4:G4"/>
    <mergeCell ref="C5:G5"/>
    <mergeCell ref="C6:G6"/>
    <mergeCell ref="C7:G7"/>
    <mergeCell ref="C8:G8"/>
    <mergeCell ref="A9:G9"/>
    <mergeCell ref="F11:F20"/>
    <mergeCell ref="A6:B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9">
      <selection activeCell="G9" sqref="G9"/>
    </sheetView>
  </sheetViews>
  <sheetFormatPr defaultColWidth="11.421875" defaultRowHeight="12.75"/>
  <cols>
    <col min="1" max="1" width="21.57421875" style="0" customWidth="1"/>
    <col min="2" max="2" width="24.421875" style="0" customWidth="1"/>
    <col min="3" max="3" width="16.57421875" style="0" customWidth="1"/>
    <col min="4" max="4" width="17.57421875" style="0" customWidth="1"/>
    <col min="5" max="5" width="14.8515625" style="0" customWidth="1"/>
    <col min="6" max="6" width="16.28125" style="0" customWidth="1"/>
    <col min="7" max="7" width="24.57421875" style="0" customWidth="1"/>
  </cols>
  <sheetData>
    <row r="1" spans="1:8" ht="30" customHeight="1" thickBot="1">
      <c r="A1" s="406"/>
      <c r="B1" s="413" t="s">
        <v>24</v>
      </c>
      <c r="C1" s="414"/>
      <c r="D1" s="414"/>
      <c r="E1" s="414"/>
      <c r="F1" s="414"/>
      <c r="G1" s="415"/>
      <c r="H1" s="174"/>
    </row>
    <row r="2" spans="1:8" ht="63.75" customHeight="1" thickBot="1">
      <c r="A2" s="407"/>
      <c r="B2" s="416" t="s">
        <v>148</v>
      </c>
      <c r="C2" s="417"/>
      <c r="D2" s="417"/>
      <c r="E2" s="417"/>
      <c r="F2" s="417"/>
      <c r="G2" s="417"/>
      <c r="H2" s="175"/>
    </row>
    <row r="3" spans="1:8" ht="13.5" thickBot="1">
      <c r="A3" s="176" t="s">
        <v>25</v>
      </c>
      <c r="B3" s="418" t="s">
        <v>132</v>
      </c>
      <c r="C3" s="418"/>
      <c r="D3" s="418"/>
      <c r="E3" s="418"/>
      <c r="F3" s="418"/>
      <c r="G3" s="419"/>
      <c r="H3" s="173"/>
    </row>
    <row r="4" spans="1:8" ht="12.75">
      <c r="A4" s="187" t="s">
        <v>14</v>
      </c>
      <c r="B4" s="188" t="s">
        <v>133</v>
      </c>
      <c r="C4" s="408" t="s">
        <v>164</v>
      </c>
      <c r="D4" s="408" t="s">
        <v>177</v>
      </c>
      <c r="E4" s="408" t="s">
        <v>165</v>
      </c>
      <c r="F4" s="411" t="s">
        <v>134</v>
      </c>
      <c r="G4" s="411" t="s">
        <v>135</v>
      </c>
      <c r="H4" s="173"/>
    </row>
    <row r="5" spans="1:8" ht="30" customHeight="1">
      <c r="A5" s="189"/>
      <c r="B5" s="190"/>
      <c r="C5" s="409"/>
      <c r="D5" s="410"/>
      <c r="E5" s="409"/>
      <c r="F5" s="412"/>
      <c r="G5" s="412"/>
      <c r="H5" s="173"/>
    </row>
    <row r="6" spans="1:8" ht="12.75">
      <c r="A6" s="177">
        <v>1</v>
      </c>
      <c r="B6" s="178" t="s">
        <v>136</v>
      </c>
      <c r="C6" s="179" t="s">
        <v>19</v>
      </c>
      <c r="D6" s="182"/>
      <c r="E6" s="179" t="s">
        <v>19</v>
      </c>
      <c r="F6" s="191"/>
      <c r="G6" s="192"/>
      <c r="H6" s="173"/>
    </row>
    <row r="7" spans="1:8" ht="12.75">
      <c r="A7" s="177"/>
      <c r="B7" s="178" t="s">
        <v>178</v>
      </c>
      <c r="C7" s="179">
        <v>4832550</v>
      </c>
      <c r="D7" s="182"/>
      <c r="E7" s="179"/>
      <c r="F7" s="191"/>
      <c r="G7" s="192"/>
      <c r="H7" s="173"/>
    </row>
    <row r="8" spans="1:8" ht="12.75">
      <c r="A8" s="177"/>
      <c r="B8" s="178" t="s">
        <v>179</v>
      </c>
      <c r="C8" s="179">
        <v>99600</v>
      </c>
      <c r="D8" s="182"/>
      <c r="E8" s="179"/>
      <c r="F8" s="191"/>
      <c r="G8" s="192"/>
      <c r="H8" s="173"/>
    </row>
    <row r="9" spans="1:8" ht="12.75">
      <c r="A9" s="177"/>
      <c r="B9" s="196" t="s">
        <v>176</v>
      </c>
      <c r="C9" s="179">
        <v>4932150</v>
      </c>
      <c r="D9" s="182"/>
      <c r="E9" s="179">
        <v>5300850</v>
      </c>
      <c r="F9" s="194">
        <f>C9-E9</f>
        <v>-368700</v>
      </c>
      <c r="G9" s="192">
        <v>-0.06955488270749033</v>
      </c>
      <c r="H9" s="173"/>
    </row>
    <row r="10" spans="1:8" ht="12.75">
      <c r="A10" s="180"/>
      <c r="B10" s="173"/>
      <c r="C10" s="182"/>
      <c r="D10" s="182"/>
      <c r="E10" s="182"/>
      <c r="F10" s="191"/>
      <c r="G10" s="192"/>
      <c r="H10" s="173"/>
    </row>
    <row r="11" spans="1:8" ht="12.75">
      <c r="A11" s="177">
        <v>2</v>
      </c>
      <c r="B11" s="183" t="s">
        <v>137</v>
      </c>
      <c r="C11" s="179" t="s">
        <v>19</v>
      </c>
      <c r="D11" s="182"/>
      <c r="E11" s="179" t="s">
        <v>19</v>
      </c>
      <c r="F11" s="191"/>
      <c r="G11" s="192"/>
      <c r="H11" s="197" t="s">
        <v>180</v>
      </c>
    </row>
    <row r="12" spans="1:8" ht="12.75">
      <c r="A12" s="177" t="s">
        <v>184</v>
      </c>
      <c r="B12" s="200">
        <v>3102571580</v>
      </c>
      <c r="C12" s="182">
        <v>211980</v>
      </c>
      <c r="D12" s="182"/>
      <c r="E12" s="182"/>
      <c r="F12" s="191"/>
      <c r="G12" s="192"/>
      <c r="H12" s="174" t="s">
        <v>181</v>
      </c>
    </row>
    <row r="13" spans="1:8" ht="12.75">
      <c r="A13" s="177">
        <v>2.2</v>
      </c>
      <c r="B13" s="200">
        <v>3102575754</v>
      </c>
      <c r="C13" s="182">
        <v>211980</v>
      </c>
      <c r="D13" s="182"/>
      <c r="E13" s="182"/>
      <c r="F13" s="191"/>
      <c r="G13" s="192"/>
      <c r="H13" s="174" t="s">
        <v>182</v>
      </c>
    </row>
    <row r="14" spans="1:8" ht="12.75">
      <c r="A14" s="177">
        <v>2.3</v>
      </c>
      <c r="B14" s="200">
        <v>3102884880</v>
      </c>
      <c r="C14" s="182">
        <v>211980</v>
      </c>
      <c r="D14" s="182"/>
      <c r="E14" s="182"/>
      <c r="F14" s="191"/>
      <c r="G14" s="192"/>
      <c r="H14" s="174" t="s">
        <v>182</v>
      </c>
    </row>
    <row r="15" spans="1:8" ht="12.75">
      <c r="A15" s="177">
        <v>2.4</v>
      </c>
      <c r="B15" s="200">
        <v>3102884906</v>
      </c>
      <c r="C15" s="182">
        <v>211980</v>
      </c>
      <c r="D15" s="182"/>
      <c r="E15" s="182"/>
      <c r="F15" s="191"/>
      <c r="G15" s="192"/>
      <c r="H15" s="174" t="s">
        <v>182</v>
      </c>
    </row>
    <row r="16" spans="1:8" ht="12.75">
      <c r="A16" s="177">
        <v>2.5</v>
      </c>
      <c r="B16" s="200">
        <v>3102884926</v>
      </c>
      <c r="C16" s="182">
        <v>213005</v>
      </c>
      <c r="D16" s="182"/>
      <c r="E16" s="182"/>
      <c r="F16" s="191"/>
      <c r="G16" s="192"/>
      <c r="H16" s="174" t="s">
        <v>182</v>
      </c>
    </row>
    <row r="17" spans="1:8" ht="12.75">
      <c r="A17" s="180">
        <v>2.6</v>
      </c>
      <c r="B17" s="201">
        <v>3102884959</v>
      </c>
      <c r="C17" s="182">
        <v>211980</v>
      </c>
      <c r="D17" s="182"/>
      <c r="E17" s="182"/>
      <c r="F17" s="191"/>
      <c r="G17" s="192"/>
      <c r="H17" s="174" t="s">
        <v>182</v>
      </c>
    </row>
    <row r="18" spans="1:8" ht="12.75">
      <c r="A18" s="180">
        <v>2.7</v>
      </c>
      <c r="B18" s="201">
        <v>3103351259</v>
      </c>
      <c r="C18" s="182">
        <v>211980</v>
      </c>
      <c r="D18" s="182"/>
      <c r="E18" s="182"/>
      <c r="F18" s="191"/>
      <c r="G18" s="192"/>
      <c r="H18" s="174" t="s">
        <v>182</v>
      </c>
    </row>
    <row r="19" spans="1:8" ht="12.75">
      <c r="A19" s="180">
        <v>2.8</v>
      </c>
      <c r="B19" s="201">
        <v>3112286731</v>
      </c>
      <c r="C19" s="182">
        <v>211980</v>
      </c>
      <c r="D19" s="182"/>
      <c r="E19" s="182"/>
      <c r="F19" s="191"/>
      <c r="G19" s="192"/>
      <c r="H19" s="174" t="s">
        <v>182</v>
      </c>
    </row>
    <row r="20" spans="1:8" ht="12.75">
      <c r="A20" s="180">
        <v>2.9</v>
      </c>
      <c r="B20" s="201">
        <v>3112296950</v>
      </c>
      <c r="C20" s="182">
        <v>211980</v>
      </c>
      <c r="D20" s="182"/>
      <c r="E20" s="182"/>
      <c r="F20" s="191"/>
      <c r="G20" s="192"/>
      <c r="H20" s="174" t="s">
        <v>182</v>
      </c>
    </row>
    <row r="21" spans="1:8" ht="12.75">
      <c r="A21" s="180">
        <v>2.1</v>
      </c>
      <c r="B21" s="201">
        <v>3123051979</v>
      </c>
      <c r="C21" s="182">
        <v>211980</v>
      </c>
      <c r="D21" s="182"/>
      <c r="E21" s="182"/>
      <c r="F21" s="191"/>
      <c r="G21" s="192"/>
      <c r="H21" s="174" t="s">
        <v>182</v>
      </c>
    </row>
    <row r="22" spans="1:8" ht="12.75">
      <c r="A22" s="180">
        <v>2.11</v>
      </c>
      <c r="B22" s="201">
        <v>3123055818</v>
      </c>
      <c r="C22" s="182">
        <v>211980</v>
      </c>
      <c r="D22" s="182"/>
      <c r="E22" s="182"/>
      <c r="F22" s="191"/>
      <c r="G22" s="192"/>
      <c r="H22" s="174" t="s">
        <v>182</v>
      </c>
    </row>
    <row r="23" spans="1:8" ht="12.75">
      <c r="A23" s="180">
        <v>2.12</v>
      </c>
      <c r="B23" s="201">
        <v>3123057055</v>
      </c>
      <c r="C23" s="182">
        <v>211980</v>
      </c>
      <c r="D23" s="182"/>
      <c r="E23" s="182"/>
      <c r="F23" s="191"/>
      <c r="G23" s="192"/>
      <c r="H23" s="174" t="s">
        <v>182</v>
      </c>
    </row>
    <row r="24" spans="1:8" ht="12.75">
      <c r="A24" s="180">
        <v>2.13</v>
      </c>
      <c r="B24" s="201">
        <v>3123086801</v>
      </c>
      <c r="C24" s="182">
        <v>211980</v>
      </c>
      <c r="D24" s="182"/>
      <c r="E24" s="182"/>
      <c r="F24" s="191"/>
      <c r="G24" s="192"/>
      <c r="H24" s="174" t="s">
        <v>182</v>
      </c>
    </row>
    <row r="25" spans="1:8" ht="12.75">
      <c r="A25" s="180">
        <v>2.14</v>
      </c>
      <c r="B25" s="201">
        <v>3153482560</v>
      </c>
      <c r="C25" s="198">
        <v>209980</v>
      </c>
      <c r="D25" s="179"/>
      <c r="E25" s="198"/>
      <c r="F25" s="191"/>
      <c r="G25" s="192"/>
      <c r="H25" s="174" t="s">
        <v>182</v>
      </c>
    </row>
    <row r="26" spans="1:8" ht="12.75">
      <c r="A26" s="180">
        <v>2.15</v>
      </c>
      <c r="B26" s="201">
        <v>3154409077</v>
      </c>
      <c r="C26" s="198">
        <v>209980</v>
      </c>
      <c r="D26" s="179"/>
      <c r="E26" s="198"/>
      <c r="F26" s="191"/>
      <c r="G26" s="192"/>
      <c r="H26" s="174" t="s">
        <v>182</v>
      </c>
    </row>
    <row r="27" spans="1:8" ht="12.75">
      <c r="A27" s="180">
        <v>2.16</v>
      </c>
      <c r="B27" s="201">
        <v>3165240751</v>
      </c>
      <c r="C27" s="198">
        <v>209980</v>
      </c>
      <c r="D27" s="179"/>
      <c r="E27" s="198"/>
      <c r="F27" s="191"/>
      <c r="G27" s="192"/>
      <c r="H27" s="174" t="s">
        <v>182</v>
      </c>
    </row>
    <row r="28" spans="1:8" ht="12.75">
      <c r="A28" s="180">
        <v>2.17</v>
      </c>
      <c r="B28" s="201">
        <v>3165263094</v>
      </c>
      <c r="C28" s="198">
        <v>209980</v>
      </c>
      <c r="D28" s="179"/>
      <c r="E28" s="198"/>
      <c r="F28" s="191"/>
      <c r="G28" s="192"/>
      <c r="H28" s="174" t="s">
        <v>182</v>
      </c>
    </row>
    <row r="29" spans="1:8" ht="12.75">
      <c r="A29" s="180">
        <v>2.18</v>
      </c>
      <c r="B29" s="201">
        <v>3165284379</v>
      </c>
      <c r="C29" s="198">
        <v>209980</v>
      </c>
      <c r="D29" s="179"/>
      <c r="E29" s="198"/>
      <c r="F29" s="191"/>
      <c r="G29" s="192"/>
      <c r="H29" s="174" t="s">
        <v>182</v>
      </c>
    </row>
    <row r="30" spans="1:8" ht="12.75">
      <c r="A30" s="180">
        <v>2.19</v>
      </c>
      <c r="B30" s="201">
        <v>3168327775</v>
      </c>
      <c r="C30" s="198">
        <v>209980</v>
      </c>
      <c r="D30" s="179"/>
      <c r="E30" s="198"/>
      <c r="F30" s="191"/>
      <c r="G30" s="192"/>
      <c r="H30" s="174" t="s">
        <v>182</v>
      </c>
    </row>
    <row r="31" spans="1:8" ht="12.75">
      <c r="A31" s="180">
        <v>2.2</v>
      </c>
      <c r="B31" s="201">
        <v>3169772103</v>
      </c>
      <c r="C31" s="198">
        <v>209980</v>
      </c>
      <c r="D31" s="179"/>
      <c r="E31" s="198"/>
      <c r="F31" s="191"/>
      <c r="G31" s="192"/>
      <c r="H31" s="174" t="s">
        <v>182</v>
      </c>
    </row>
    <row r="32" spans="1:8" ht="12.75">
      <c r="A32" s="180">
        <v>2.21</v>
      </c>
      <c r="B32" s="201">
        <v>3175160553</v>
      </c>
      <c r="C32" s="198">
        <v>209980</v>
      </c>
      <c r="D32" s="179"/>
      <c r="E32" s="198"/>
      <c r="F32" s="191"/>
      <c r="G32" s="192"/>
      <c r="H32" s="174" t="s">
        <v>182</v>
      </c>
    </row>
    <row r="33" spans="1:8" ht="12.75">
      <c r="A33" s="180">
        <v>2.22</v>
      </c>
      <c r="B33" s="201">
        <v>3184512962</v>
      </c>
      <c r="C33" s="198">
        <v>168823</v>
      </c>
      <c r="D33" s="179"/>
      <c r="E33" s="198"/>
      <c r="F33" s="191"/>
      <c r="G33" s="192"/>
      <c r="H33" s="174" t="s">
        <v>182</v>
      </c>
    </row>
    <row r="34" spans="1:8" ht="12.75">
      <c r="A34" s="180">
        <v>2.23</v>
      </c>
      <c r="B34" s="201">
        <v>3204913958</v>
      </c>
      <c r="C34" s="198">
        <v>211980</v>
      </c>
      <c r="D34" s="179"/>
      <c r="E34" s="198"/>
      <c r="F34" s="191"/>
      <c r="G34" s="192"/>
      <c r="H34" s="174" t="s">
        <v>182</v>
      </c>
    </row>
    <row r="35" spans="1:8" ht="12.75">
      <c r="A35" s="180">
        <v>2.24</v>
      </c>
      <c r="B35" s="201">
        <v>3153492560</v>
      </c>
      <c r="C35" s="198">
        <v>104990</v>
      </c>
      <c r="D35" s="179"/>
      <c r="E35" s="198"/>
      <c r="F35" s="191"/>
      <c r="G35" s="192"/>
      <c r="H35" s="174" t="s">
        <v>183</v>
      </c>
    </row>
    <row r="36" spans="1:8" ht="12.75">
      <c r="A36" s="180">
        <v>2.25</v>
      </c>
      <c r="B36" s="201">
        <v>3154409077</v>
      </c>
      <c r="C36" s="198">
        <v>104990</v>
      </c>
      <c r="D36" s="179"/>
      <c r="E36" s="198"/>
      <c r="F36" s="191"/>
      <c r="G36" s="192"/>
      <c r="H36" s="174" t="s">
        <v>183</v>
      </c>
    </row>
    <row r="37" spans="1:8" ht="12.75">
      <c r="A37" s="180">
        <v>2.26</v>
      </c>
      <c r="B37" s="201">
        <v>3165240751</v>
      </c>
      <c r="C37" s="198">
        <v>104990</v>
      </c>
      <c r="D37" s="179"/>
      <c r="E37" s="198"/>
      <c r="F37" s="191"/>
      <c r="G37" s="192"/>
      <c r="H37" s="174" t="s">
        <v>183</v>
      </c>
    </row>
    <row r="38" spans="1:8" ht="12.75">
      <c r="A38" s="180">
        <v>2.27</v>
      </c>
      <c r="B38" s="201">
        <v>3165263094</v>
      </c>
      <c r="C38" s="198">
        <v>104990</v>
      </c>
      <c r="D38" s="179"/>
      <c r="E38" s="198"/>
      <c r="F38" s="191"/>
      <c r="G38" s="192"/>
      <c r="H38" s="174" t="s">
        <v>183</v>
      </c>
    </row>
    <row r="39" spans="1:8" ht="12.75">
      <c r="A39" s="180">
        <v>2.28</v>
      </c>
      <c r="B39" s="201">
        <v>3165284379</v>
      </c>
      <c r="C39" s="198">
        <v>104990</v>
      </c>
      <c r="D39" s="179"/>
      <c r="E39" s="198"/>
      <c r="F39" s="191"/>
      <c r="G39" s="192"/>
      <c r="H39" s="174" t="s">
        <v>183</v>
      </c>
    </row>
    <row r="40" spans="1:8" ht="12.75">
      <c r="A40" s="180">
        <v>2.29</v>
      </c>
      <c r="B40" s="201">
        <v>3168327775</v>
      </c>
      <c r="C40" s="198">
        <v>104990</v>
      </c>
      <c r="D40" s="179"/>
      <c r="E40" s="198"/>
      <c r="F40" s="191"/>
      <c r="G40" s="192"/>
      <c r="H40" s="174" t="s">
        <v>183</v>
      </c>
    </row>
    <row r="41" spans="1:8" ht="12.75">
      <c r="A41" s="180">
        <v>2.3</v>
      </c>
      <c r="B41" s="201">
        <v>3168772103</v>
      </c>
      <c r="C41" s="198">
        <v>104990</v>
      </c>
      <c r="D41" s="179"/>
      <c r="E41" s="198"/>
      <c r="F41" s="191"/>
      <c r="G41" s="192"/>
      <c r="H41" s="174" t="s">
        <v>183</v>
      </c>
    </row>
    <row r="42" spans="1:8" ht="12.75">
      <c r="A42" s="180">
        <v>2.31</v>
      </c>
      <c r="B42" s="201">
        <v>3175160553</v>
      </c>
      <c r="C42" s="198">
        <v>104990</v>
      </c>
      <c r="D42" s="179"/>
      <c r="E42" s="198"/>
      <c r="F42" s="191"/>
      <c r="G42" s="192"/>
      <c r="H42" s="174" t="s">
        <v>183</v>
      </c>
    </row>
    <row r="43" spans="1:8" ht="14.25">
      <c r="A43" s="180"/>
      <c r="B43" s="181"/>
      <c r="C43" s="199">
        <v>5657328</v>
      </c>
      <c r="D43" s="179"/>
      <c r="E43" s="191">
        <v>5496084</v>
      </c>
      <c r="F43" s="191">
        <v>161244</v>
      </c>
      <c r="G43" s="192">
        <v>0.029337979550530857</v>
      </c>
      <c r="H43" s="173"/>
    </row>
    <row r="44" spans="1:8" ht="14.25">
      <c r="A44" s="177">
        <v>3</v>
      </c>
      <c r="B44" s="178" t="s">
        <v>68</v>
      </c>
      <c r="C44" s="193">
        <v>0</v>
      </c>
      <c r="D44" s="193">
        <v>0</v>
      </c>
      <c r="E44" s="193">
        <v>0</v>
      </c>
      <c r="F44" s="193">
        <v>0</v>
      </c>
      <c r="G44" s="192" t="s">
        <v>156</v>
      </c>
      <c r="H44" s="173"/>
    </row>
    <row r="45" spans="1:8" ht="12.75">
      <c r="A45" s="184">
        <v>3.1</v>
      </c>
      <c r="B45" s="185" t="s">
        <v>138</v>
      </c>
      <c r="C45" s="186"/>
      <c r="D45" s="191">
        <v>0</v>
      </c>
      <c r="E45" s="186"/>
      <c r="F45" s="194">
        <v>0</v>
      </c>
      <c r="G45" s="195" t="s">
        <v>156</v>
      </c>
      <c r="H45" s="173"/>
    </row>
    <row r="46" spans="1:8" ht="12.75">
      <c r="A46" s="184">
        <v>3.2</v>
      </c>
      <c r="B46" s="185" t="s">
        <v>139</v>
      </c>
      <c r="C46" s="186"/>
      <c r="D46" s="191">
        <v>0</v>
      </c>
      <c r="E46" s="186"/>
      <c r="F46" s="194">
        <v>0</v>
      </c>
      <c r="G46" s="195" t="s">
        <v>156</v>
      </c>
      <c r="H46" s="173"/>
    </row>
    <row r="47" spans="1:8" ht="12.75">
      <c r="A47" s="184">
        <v>3.3</v>
      </c>
      <c r="B47" s="185" t="s">
        <v>140</v>
      </c>
      <c r="C47" s="186"/>
      <c r="D47" s="191">
        <v>0</v>
      </c>
      <c r="E47" s="186"/>
      <c r="F47" s="194">
        <v>0</v>
      </c>
      <c r="G47" s="195" t="s">
        <v>156</v>
      </c>
      <c r="H47" s="173"/>
    </row>
    <row r="48" spans="1:8" ht="12.75">
      <c r="A48" s="184">
        <v>3.4</v>
      </c>
      <c r="B48" s="185" t="s">
        <v>141</v>
      </c>
      <c r="C48" s="186"/>
      <c r="D48" s="191">
        <v>0</v>
      </c>
      <c r="E48" s="186"/>
      <c r="F48" s="194">
        <v>0</v>
      </c>
      <c r="G48" s="195" t="s">
        <v>156</v>
      </c>
      <c r="H48" s="173"/>
    </row>
    <row r="49" spans="1:8" ht="12.75">
      <c r="A49" s="184">
        <v>3.5</v>
      </c>
      <c r="B49" s="185" t="s">
        <v>142</v>
      </c>
      <c r="C49" s="186"/>
      <c r="D49" s="191">
        <v>0</v>
      </c>
      <c r="E49" s="186"/>
      <c r="F49" s="194">
        <v>0</v>
      </c>
      <c r="G49" s="195" t="s">
        <v>156</v>
      </c>
      <c r="H49" s="173"/>
    </row>
  </sheetData>
  <sheetProtection/>
  <mergeCells count="9">
    <mergeCell ref="A1:A2"/>
    <mergeCell ref="C4:C5"/>
    <mergeCell ref="D4:D5"/>
    <mergeCell ref="E4:E5"/>
    <mergeCell ref="F4:F5"/>
    <mergeCell ref="B1:G1"/>
    <mergeCell ref="B2:G2"/>
    <mergeCell ref="B3:G3"/>
    <mergeCell ref="G4:G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AUDITOR31</dc:creator>
  <cp:keywords/>
  <dc:description/>
  <cp:lastModifiedBy>Jusbleidy Mildrey Vargas Rojas</cp:lastModifiedBy>
  <cp:lastPrinted>2012-04-20T19:35:10Z</cp:lastPrinted>
  <dcterms:created xsi:type="dcterms:W3CDTF">2008-02-06T16:40:32Z</dcterms:created>
  <dcterms:modified xsi:type="dcterms:W3CDTF">2021-04-27T18:14:38Z</dcterms:modified>
  <cp:category/>
  <cp:version/>
  <cp:contentType/>
  <cp:contentStatus/>
</cp:coreProperties>
</file>