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jrpj5\OneDrive\Escritorio\CSC\Plan de acción 2021 CSC\"/>
    </mc:Choice>
  </mc:AlternateContent>
  <xr:revisionPtr revIDLastSave="0" documentId="13_ncr:1_{03A67FD2-ED90-4F43-8610-C1226F9B3D3E}" xr6:coauthVersionLast="46" xr6:coauthVersionMax="46" xr10:uidLastSave="{00000000-0000-0000-0000-000000000000}"/>
  <bookViews>
    <workbookView xWindow="-120" yWindow="-120" windowWidth="20730" windowHeight="11160" xr2:uid="{ABEBB7CB-7BF2-4BA4-8982-B5FCB6B7B3A5}"/>
  </bookViews>
  <sheets>
    <sheet name="Plan accion 202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1" i="1" l="1"/>
  <c r="Y21" i="1" s="1"/>
  <c r="X20" i="1"/>
  <c r="Y20" i="1" s="1"/>
  <c r="Y24" i="1"/>
  <c r="Y47" i="1"/>
  <c r="V47" i="1"/>
  <c r="X46" i="1"/>
  <c r="Y46" i="1" s="1"/>
  <c r="X45" i="1"/>
  <c r="Y45" i="1" s="1"/>
  <c r="X44" i="1"/>
  <c r="Y44" i="1" s="1"/>
  <c r="X36" i="1"/>
  <c r="Y36" i="1" s="1"/>
  <c r="AL36" i="1" s="1"/>
  <c r="X34" i="1"/>
  <c r="Y34" i="1" s="1"/>
  <c r="Y32" i="1"/>
  <c r="Y33" i="1"/>
  <c r="Y31" i="1"/>
  <c r="X30" i="1"/>
  <c r="Y30" i="1" s="1"/>
  <c r="X29" i="1"/>
  <c r="Y29" i="1" s="1"/>
  <c r="X28" i="1"/>
  <c r="Y28" i="1" s="1"/>
  <c r="X27" i="1"/>
  <c r="Y27" i="1" s="1"/>
  <c r="Y26" i="1"/>
  <c r="X25" i="1"/>
  <c r="Y25" i="1" s="1"/>
  <c r="Y51" i="1" l="1"/>
  <c r="X55" i="1"/>
  <c r="Y55" i="1" s="1"/>
  <c r="X54" i="1"/>
  <c r="Y54" i="1" s="1"/>
  <c r="X53" i="1"/>
  <c r="Y53" i="1" s="1"/>
  <c r="AL53" i="1" s="1"/>
  <c r="X52" i="1"/>
  <c r="Y52" i="1" s="1"/>
  <c r="X51" i="1"/>
  <c r="X50" i="1"/>
  <c r="Y50" i="1" s="1"/>
  <c r="X49" i="1" l="1"/>
  <c r="Y49" i="1" s="1"/>
  <c r="AL49" i="1" s="1"/>
  <c r="X48" i="1"/>
  <c r="Y48" i="1" s="1"/>
  <c r="AL48" i="1" s="1"/>
  <c r="X23" i="1" l="1"/>
  <c r="Y23" i="1" s="1"/>
  <c r="Y22" i="1"/>
  <c r="X22" i="1"/>
  <c r="X43" i="1"/>
  <c r="Y43" i="1" s="1"/>
  <c r="X42" i="1"/>
  <c r="Y42" i="1" s="1"/>
  <c r="X41" i="1"/>
  <c r="Y41" i="1" s="1"/>
  <c r="X40" i="1"/>
  <c r="Y40" i="1" s="1"/>
  <c r="X39" i="1"/>
  <c r="Y39" i="1" s="1"/>
  <c r="X38" i="1"/>
  <c r="Y38" i="1" s="1"/>
  <c r="X37" i="1"/>
  <c r="Y37" i="1"/>
  <c r="X35" i="1"/>
  <c r="Y35" i="1" s="1"/>
  <c r="X19" i="1" l="1"/>
  <c r="Y19" i="1" s="1"/>
  <c r="X17" i="1"/>
  <c r="Y17" i="1" s="1"/>
  <c r="X15" i="1" l="1"/>
  <c r="Y15" i="1" s="1"/>
  <c r="Y16" i="1"/>
  <c r="X14" i="1"/>
  <c r="Y14" i="1" s="1"/>
  <c r="X13" i="1"/>
  <c r="Y13" i="1" s="1"/>
  <c r="X12" i="1"/>
  <c r="Y12" i="1" s="1"/>
  <c r="X11" i="1"/>
  <c r="Y11" i="1" s="1"/>
  <c r="X10" i="1"/>
  <c r="Y10" i="1" s="1"/>
  <c r="X9" i="1"/>
  <c r="Y9" i="1"/>
  <c r="X18" i="1" l="1"/>
  <c r="Y18" i="1" l="1"/>
  <c r="AB9" i="1" l="1"/>
  <c r="AC9" i="1" s="1"/>
  <c r="AF9" i="1"/>
  <c r="AG9" i="1" s="1"/>
  <c r="AJ9" i="1"/>
  <c r="AK9" i="1" s="1"/>
  <c r="AB10" i="1"/>
  <c r="AC10" i="1" s="1"/>
  <c r="AF10" i="1"/>
  <c r="AG10" i="1" s="1"/>
  <c r="AJ10" i="1"/>
  <c r="AK10" i="1" s="1"/>
  <c r="AB11" i="1"/>
  <c r="AC11" i="1" s="1"/>
  <c r="AF11" i="1"/>
  <c r="AG11" i="1" s="1"/>
  <c r="AJ11" i="1"/>
  <c r="AK11" i="1" s="1"/>
  <c r="AB12" i="1"/>
  <c r="AC12" i="1" s="1"/>
  <c r="AF12" i="1"/>
  <c r="AG12" i="1" s="1"/>
  <c r="AJ12" i="1"/>
  <c r="AK12" i="1" s="1"/>
  <c r="AB13" i="1"/>
  <c r="AC13" i="1" s="1"/>
  <c r="AF13" i="1"/>
  <c r="AG13" i="1" s="1"/>
  <c r="AJ13" i="1"/>
  <c r="AK13" i="1" s="1"/>
  <c r="AB14" i="1"/>
  <c r="AC14" i="1"/>
  <c r="AL14" i="1" s="1"/>
  <c r="AF14" i="1"/>
  <c r="AG14" i="1" s="1"/>
  <c r="AJ14" i="1"/>
  <c r="AK14" i="1" s="1"/>
  <c r="AB15" i="1"/>
  <c r="AC15" i="1" s="1"/>
  <c r="AF15" i="1"/>
  <c r="AG15" i="1" s="1"/>
  <c r="AJ15" i="1"/>
  <c r="AK15" i="1" s="1"/>
  <c r="AB16" i="1"/>
  <c r="AF16" i="1"/>
  <c r="AG16" i="1" s="1"/>
  <c r="AL16" i="1" s="1"/>
  <c r="AJ16" i="1"/>
  <c r="AB17" i="1"/>
  <c r="AC17" i="1" s="1"/>
  <c r="AF17" i="1"/>
  <c r="AG17" i="1" s="1"/>
  <c r="AJ17" i="1"/>
  <c r="AK17" i="1" s="1"/>
  <c r="AB18" i="1"/>
  <c r="AC18" i="1" s="1"/>
  <c r="AF18" i="1"/>
  <c r="AG18" i="1" s="1"/>
  <c r="AJ18" i="1"/>
  <c r="AK18" i="1" s="1"/>
  <c r="AB19" i="1"/>
  <c r="AC19" i="1" s="1"/>
  <c r="AF19" i="1"/>
  <c r="AG19" i="1" s="1"/>
  <c r="AJ19" i="1"/>
  <c r="AK19" i="1" s="1"/>
  <c r="AB20" i="1"/>
  <c r="AC20" i="1" s="1"/>
  <c r="AF20" i="1"/>
  <c r="AG20" i="1" s="1"/>
  <c r="AJ20" i="1"/>
  <c r="AK20" i="1"/>
  <c r="AB21" i="1"/>
  <c r="AC21" i="1" s="1"/>
  <c r="AL21" i="1" s="1"/>
  <c r="AF21" i="1"/>
  <c r="AG21" i="1" s="1"/>
  <c r="AJ21" i="1"/>
  <c r="AK21" i="1" s="1"/>
  <c r="AB22" i="1"/>
  <c r="AC22" i="1"/>
  <c r="AF22" i="1"/>
  <c r="AG22" i="1" s="1"/>
  <c r="AJ22" i="1"/>
  <c r="AK22" i="1" s="1"/>
  <c r="AB23" i="1"/>
  <c r="AC23" i="1" s="1"/>
  <c r="AF23" i="1"/>
  <c r="AG23" i="1" s="1"/>
  <c r="AJ23" i="1"/>
  <c r="AK23" i="1" s="1"/>
  <c r="AB24" i="1"/>
  <c r="AC24" i="1" s="1"/>
  <c r="AJ24" i="1"/>
  <c r="AK24" i="1" s="1"/>
  <c r="AB25" i="1"/>
  <c r="AC25" i="1" s="1"/>
  <c r="AF25" i="1"/>
  <c r="AG25" i="1" s="1"/>
  <c r="AJ25" i="1"/>
  <c r="AK25" i="1" s="1"/>
  <c r="AB26" i="1"/>
  <c r="AC26" i="1" s="1"/>
  <c r="AF26" i="1"/>
  <c r="AG26" i="1" s="1"/>
  <c r="AJ26" i="1"/>
  <c r="AK26" i="1" s="1"/>
  <c r="AB27" i="1"/>
  <c r="AC27" i="1" s="1"/>
  <c r="AF27" i="1"/>
  <c r="AG27" i="1" s="1"/>
  <c r="AJ27" i="1"/>
  <c r="AK27" i="1" s="1"/>
  <c r="AB28" i="1"/>
  <c r="AC28" i="1" s="1"/>
  <c r="AF28" i="1"/>
  <c r="AG28" i="1" s="1"/>
  <c r="AJ28" i="1"/>
  <c r="AK28" i="1" s="1"/>
  <c r="AB29" i="1"/>
  <c r="AC29" i="1" s="1"/>
  <c r="AF29" i="1"/>
  <c r="AG29" i="1" s="1"/>
  <c r="AJ29" i="1"/>
  <c r="AK29" i="1" s="1"/>
  <c r="AB30" i="1"/>
  <c r="AC30" i="1" s="1"/>
  <c r="AF30" i="1"/>
  <c r="AG30" i="1"/>
  <c r="AJ30" i="1"/>
  <c r="AK30" i="1" s="1"/>
  <c r="AB31" i="1"/>
  <c r="AC31" i="1" s="1"/>
  <c r="AL31" i="1" s="1"/>
  <c r="AF31" i="1"/>
  <c r="AG31" i="1" s="1"/>
  <c r="AJ31" i="1"/>
  <c r="AK31" i="1"/>
  <c r="AB32" i="1"/>
  <c r="AC32" i="1" s="1"/>
  <c r="AF32" i="1"/>
  <c r="AG32" i="1" s="1"/>
  <c r="AJ32" i="1"/>
  <c r="AK32" i="1" s="1"/>
  <c r="AB33" i="1"/>
  <c r="AC33" i="1"/>
  <c r="AL33" i="1" s="1"/>
  <c r="AF33" i="1"/>
  <c r="AG33" i="1" s="1"/>
  <c r="AJ33" i="1"/>
  <c r="AK33" i="1" s="1"/>
  <c r="AB34" i="1"/>
  <c r="AC34" i="1" s="1"/>
  <c r="AF34" i="1"/>
  <c r="AG34" i="1" s="1"/>
  <c r="AJ34" i="1"/>
  <c r="AK34" i="1" s="1"/>
  <c r="AB35" i="1"/>
  <c r="AC35" i="1" s="1"/>
  <c r="AF35" i="1"/>
  <c r="AJ35" i="1"/>
  <c r="AK35" i="1" s="1"/>
  <c r="AB37" i="1"/>
  <c r="AC37" i="1" s="1"/>
  <c r="AF37" i="1"/>
  <c r="AG37" i="1" s="1"/>
  <c r="AJ37" i="1"/>
  <c r="AK37" i="1" s="1"/>
  <c r="AB38" i="1"/>
  <c r="AC38" i="1" s="1"/>
  <c r="AF38" i="1"/>
  <c r="AG38" i="1" s="1"/>
  <c r="AJ38" i="1"/>
  <c r="AK38" i="1"/>
  <c r="AB39" i="1"/>
  <c r="AC39" i="1" s="1"/>
  <c r="AF39" i="1"/>
  <c r="AG39" i="1" s="1"/>
  <c r="AJ39" i="1"/>
  <c r="AK39" i="1" s="1"/>
  <c r="AB40" i="1"/>
  <c r="AC40" i="1"/>
  <c r="AF40" i="1"/>
  <c r="AG40" i="1" s="1"/>
  <c r="AJ40" i="1"/>
  <c r="AK40" i="1" s="1"/>
  <c r="AB41" i="1"/>
  <c r="AC41" i="1" s="1"/>
  <c r="AF41" i="1"/>
  <c r="AG41" i="1" s="1"/>
  <c r="AJ41" i="1"/>
  <c r="AK41" i="1" s="1"/>
  <c r="AB42" i="1"/>
  <c r="AC42" i="1" s="1"/>
  <c r="AF42" i="1"/>
  <c r="AG42" i="1" s="1"/>
  <c r="AJ42" i="1"/>
  <c r="AK42" i="1" s="1"/>
  <c r="AB43" i="1"/>
  <c r="AC43" i="1" s="1"/>
  <c r="AF43" i="1"/>
  <c r="AG43" i="1" s="1"/>
  <c r="AJ43" i="1"/>
  <c r="AK43" i="1" s="1"/>
  <c r="AB44" i="1"/>
  <c r="AC44" i="1" s="1"/>
  <c r="AF44" i="1"/>
  <c r="AG44" i="1" s="1"/>
  <c r="AJ44" i="1"/>
  <c r="AK44" i="1" s="1"/>
  <c r="AB45" i="1"/>
  <c r="AC45" i="1" s="1"/>
  <c r="AF45" i="1"/>
  <c r="AG45" i="1"/>
  <c r="AJ45" i="1"/>
  <c r="AK45" i="1" s="1"/>
  <c r="AB46" i="1"/>
  <c r="AC46" i="1" s="1"/>
  <c r="AF46" i="1"/>
  <c r="AG46" i="1" s="1"/>
  <c r="AJ46" i="1"/>
  <c r="AK46" i="1" s="1"/>
  <c r="AB47" i="1"/>
  <c r="AC47" i="1" s="1"/>
  <c r="AF47" i="1"/>
  <c r="AG47" i="1" s="1"/>
  <c r="AJ47" i="1"/>
  <c r="AK47" i="1" s="1"/>
  <c r="AB50" i="1"/>
  <c r="AC50" i="1" s="1"/>
  <c r="AL50" i="1" s="1"/>
  <c r="AF50" i="1"/>
  <c r="AG50" i="1" s="1"/>
  <c r="AJ50" i="1"/>
  <c r="AK50" i="1" s="1"/>
  <c r="AB51" i="1"/>
  <c r="AC51" i="1" s="1"/>
  <c r="AF51" i="1"/>
  <c r="AJ51" i="1"/>
  <c r="AK51" i="1" s="1"/>
  <c r="AB52" i="1"/>
  <c r="AC52" i="1" s="1"/>
  <c r="AF52" i="1"/>
  <c r="AG52" i="1" s="1"/>
  <c r="AJ52" i="1"/>
  <c r="AK52" i="1" s="1"/>
  <c r="AB53" i="1"/>
  <c r="AF53" i="1"/>
  <c r="AJ53" i="1"/>
  <c r="AB54" i="1"/>
  <c r="AC54" i="1"/>
  <c r="AF54" i="1"/>
  <c r="AG54" i="1" s="1"/>
  <c r="AJ54" i="1"/>
  <c r="AK54" i="1" s="1"/>
  <c r="AB55" i="1"/>
  <c r="AC55" i="1" s="1"/>
  <c r="AF55" i="1"/>
  <c r="AG55" i="1"/>
  <c r="AJ55" i="1"/>
  <c r="AK55" i="1" s="1"/>
  <c r="AM48" i="1"/>
  <c r="AL24" i="1"/>
  <c r="AL32" i="1" l="1"/>
  <c r="AL18" i="1"/>
  <c r="AL54" i="1"/>
  <c r="AL20" i="1"/>
  <c r="AL10" i="1"/>
  <c r="AL52" i="1"/>
  <c r="AL51" i="1"/>
  <c r="AL22" i="1"/>
  <c r="AL39" i="1"/>
  <c r="AL29" i="1"/>
  <c r="AL11" i="1"/>
  <c r="AL42" i="1"/>
  <c r="AL44" i="1"/>
  <c r="AL38" i="1"/>
  <c r="AL55" i="1"/>
  <c r="AL28" i="1"/>
  <c r="AL26" i="1"/>
  <c r="AL17" i="1"/>
  <c r="AL40" i="1"/>
  <c r="AL30" i="1"/>
  <c r="AL19" i="1"/>
  <c r="AL34" i="1"/>
  <c r="AL23" i="1"/>
  <c r="AL47" i="1"/>
  <c r="AL43" i="1"/>
  <c r="AL41" i="1"/>
  <c r="AL25" i="1"/>
  <c r="AL27" i="1"/>
  <c r="AL9" i="1"/>
  <c r="AL35" i="1"/>
  <c r="AM35" i="1" s="1"/>
  <c r="AL37" i="1"/>
  <c r="AL12" i="1"/>
  <c r="AL13" i="1"/>
  <c r="AL15" i="1"/>
  <c r="AL46" i="1"/>
  <c r="AL45" i="1"/>
  <c r="AM44" i="1" l="1"/>
  <c r="AM17" i="1"/>
  <c r="AM25" i="1"/>
  <c r="AM12" i="1"/>
  <c r="AM22" i="1"/>
  <c r="AM9" i="1"/>
  <c r="AM50" i="1"/>
  <c r="AM30" i="1"/>
</calcChain>
</file>

<file path=xl/sharedStrings.xml><?xml version="1.0" encoding="utf-8"?>
<sst xmlns="http://schemas.openxmlformats.org/spreadsheetml/2006/main" count="964" uniqueCount="416">
  <si>
    <t>PLAN DE ACCIÓN 
VIGENCIA 2021</t>
  </si>
  <si>
    <t>Código: CSC-DE-FR-11</t>
  </si>
  <si>
    <t>Versión: 02</t>
  </si>
  <si>
    <t>Página: 1 de 1</t>
  </si>
  <si>
    <t>VIGENCIA:</t>
  </si>
  <si>
    <t>PROGRAMA DEL PLAN DE DESARROLLO</t>
  </si>
  <si>
    <t>OBJETIVO ESTRATÉGICO INSTITUCIONAL</t>
  </si>
  <si>
    <t>PROCESO</t>
  </si>
  <si>
    <t>Desarrollo Estrategico</t>
  </si>
  <si>
    <t>CUNDINAMARCA, REGIÓN QUE PROGRESA!</t>
  </si>
  <si>
    <t>Gestionar y dirigir la estrategia de los procesos misionales para el cumplimiento de los objetivos de la Corporación Social de Cundinamarca</t>
  </si>
  <si>
    <t>AREA RESPONSABLE</t>
  </si>
  <si>
    <t>PLANEACIÓN</t>
  </si>
  <si>
    <t>PROGRAMA PLAN DE DESARROLLO DEPARTAMENTAL</t>
  </si>
  <si>
    <t>PROGRAMA DEL PLAN ESTRÁTEGICO</t>
  </si>
  <si>
    <t>RELACIÓN CON LA POLÍTICA DE CALIDAD</t>
  </si>
  <si>
    <t>OBJETIVO DE CALIDAD</t>
  </si>
  <si>
    <t>RESPONSABLE</t>
  </si>
  <si>
    <t>DEPENDENCIA(S) ASOCIADA(S)</t>
  </si>
  <si>
    <t>ACTIVIDAD</t>
  </si>
  <si>
    <t>INDICADORES</t>
  </si>
  <si>
    <t>META 2021
(Qué se pretende lograr?)</t>
  </si>
  <si>
    <t>PONDERACIÓN DENTRO DEL PROCESO</t>
  </si>
  <si>
    <t>FRECUENCIA</t>
  </si>
  <si>
    <t>MEDICIÓN 
TRIMESTRE I</t>
  </si>
  <si>
    <t>MEDICIÓN 
TRIMESTRE IV</t>
  </si>
  <si>
    <t>MEDICIÓN 
TRIMESTRE III</t>
  </si>
  <si>
    <t>PORCENTAJE  DE CUMPLIMIENTO ACUMULADO (Total acumulado *100 / Meta).</t>
  </si>
  <si>
    <t>PORCENTAJE POR DEPENDENCIAS</t>
  </si>
  <si>
    <t xml:space="preserve">INTEGRACIÓN CON LOS PLANES INSTITUCIONALES CONTEMPLADOS EN EL DECRETO 612 DE 2018, </t>
  </si>
  <si>
    <t>Dimensiones Opetarivas</t>
  </si>
  <si>
    <t>OBSERVACIONES</t>
  </si>
  <si>
    <t>NOMBRE DEL INDICADOR</t>
  </si>
  <si>
    <t>PROPÓSITO DEL INDICADOR</t>
  </si>
  <si>
    <t>FÓRMULA</t>
  </si>
  <si>
    <t>UNIDAD DE MEDIDA</t>
  </si>
  <si>
    <t>TIPO DE INDICADOR</t>
  </si>
  <si>
    <t>LÍNEA BASE (PUNTO  DE PARTIDA)</t>
  </si>
  <si>
    <t>REFERENCIA PARA DEFINICIÓN DE LÍNEA BASE</t>
  </si>
  <si>
    <t>Cuándo se mide</t>
  </si>
  <si>
    <t>Cuándo inicia</t>
  </si>
  <si>
    <t>Cuándo finaliza</t>
  </si>
  <si>
    <t>EJECUTADO</t>
  </si>
  <si>
    <t>PROGRAMADO</t>
  </si>
  <si>
    <t>%CUMPLIMIENTO</t>
  </si>
  <si>
    <t>% CALIFICACIÓN.</t>
  </si>
  <si>
    <t>% CALIFICACIÓN</t>
  </si>
  <si>
    <t>Plan Anual de Adquisiciones - Con recursos.
(Ver documento)</t>
  </si>
  <si>
    <t>Plan Institucional de Archivos de la Entidad - PINAR
(Ver documento)</t>
  </si>
  <si>
    <t>Plan Anual de Vacantes
(Ver documento)</t>
  </si>
  <si>
    <t>Plan de previsión de Recursos Humanos
(Ver documento)</t>
  </si>
  <si>
    <t>Plan Estratégico de Talento Humano
(Ver documento)</t>
  </si>
  <si>
    <t>Plan Institucional de Capacitación
(Ver documento)</t>
  </si>
  <si>
    <t>Plan de Incentivos Institucionales 
(Ver documento)</t>
  </si>
  <si>
    <t>Plan de Trabajo anual de Seguridad y Salud en el Trabajo
(Ver documento)</t>
  </si>
  <si>
    <t>Plan Anticorrupción y de Atención al Ciudadano.
(Ver documento)</t>
  </si>
  <si>
    <t>Plan Estratégico de Técnologias de la Información y las Comunicaciones - PETI.
(Ver documento)</t>
  </si>
  <si>
    <t>Plan de Tratamiento de Riesgos de Seguridad y Privacidad de la Información.
(Ver documento)</t>
  </si>
  <si>
    <t>Plan de Seguridad y Privacidad de la Información.
(Ver documento)</t>
  </si>
  <si>
    <t>Eficacia</t>
  </si>
  <si>
    <t>Implementar 3 estrategias para incentivar proyectos productivos de impacto social y económico</t>
  </si>
  <si>
    <t>Atención al afiliado</t>
  </si>
  <si>
    <t xml:space="preserve">Aumentar la satisfacción en la prestación del servicio a los afiliados </t>
  </si>
  <si>
    <t>Incrementar la satisfacción y fidelización de nuestros afiliados</t>
  </si>
  <si>
    <t>ATENCIÓN AL CLIENTE</t>
  </si>
  <si>
    <t xml:space="preserve">Lider del proceso (Jefe Oficina de Prensa). </t>
  </si>
  <si>
    <t>Oficina de Prensa y Atención al Cliente
Subgerencia Administrativa y Financiera (Funcionario de radicación de correspondencia y PQRS).</t>
  </si>
  <si>
    <t xml:space="preserve">Atender las PQRSDF dentro de los términos legales. </t>
  </si>
  <si>
    <t>Porcentaje de respuesta oportuna a PQRS</t>
  </si>
  <si>
    <t xml:space="preserve">
Estimar la capacidad de CSC para atender las peticiones, quejas, reclamos y sugerencias dentro de los
términos legales.</t>
  </si>
  <si>
    <t xml:space="preserve">100 - (PQRS resueltas de forma extemporanea * 100/ Total PQRS recibidas en el periodo). </t>
  </si>
  <si>
    <t xml:space="preserve">Porcentual </t>
  </si>
  <si>
    <t>N/A</t>
  </si>
  <si>
    <t>Trimestralmente</t>
  </si>
  <si>
    <t>APLICA</t>
  </si>
  <si>
    <t>INFORMACIÓN Y COMUNICACIÓN</t>
  </si>
  <si>
    <t>Oficina de Prensa y Atención al Cliente</t>
  </si>
  <si>
    <t>Medir la satisfacción del cliente externo.</t>
  </si>
  <si>
    <t>Porcentaje de sastifacción de los clientes</t>
  </si>
  <si>
    <t>Medir la satisfacción de los clientes respecto de los servicios y/o productos ofrecidos por la CSC</t>
  </si>
  <si>
    <t>(Total de clientes satisfechos / total clientes encuestados)*100</t>
  </si>
  <si>
    <t>Porcentual</t>
  </si>
  <si>
    <t>Eficiencia</t>
  </si>
  <si>
    <t>Resultado del año inmediatamente anterior.</t>
  </si>
  <si>
    <r>
      <t xml:space="preserve">Oficina de Prensa y Atención al Cliente
Subgerencia de </t>
    </r>
    <r>
      <rPr>
        <u/>
        <sz val="10"/>
        <color theme="1"/>
        <rFont val="Arial Narrow"/>
        <family val="2"/>
      </rPr>
      <t>S</t>
    </r>
    <r>
      <rPr>
        <sz val="10"/>
        <color theme="1"/>
        <rFont val="Arial Narrow"/>
        <family val="2"/>
      </rPr>
      <t>ervicios Corporativos (Afiliaciones)</t>
    </r>
  </si>
  <si>
    <t>Realizar 1000 nuevas vinculaciones al año</t>
  </si>
  <si>
    <t>Efectividad vinculaciones</t>
  </si>
  <si>
    <t>Evaluar la efectividad de la gestión de vinculaciones realizada</t>
  </si>
  <si>
    <t>(Número de vinculaciones efectivas en el Periodo /Número de vinculaciones programadas) * 100</t>
  </si>
  <si>
    <t>Cantidad</t>
  </si>
  <si>
    <t>Efectividad</t>
  </si>
  <si>
    <t xml:space="preserve">Programa de Bienestar </t>
  </si>
  <si>
    <t>Estableciendo lineamientos y cumpliendo con los requisitos aplicables al otorgamiento de créditos y planes de bienestar social en el ámbito departamental</t>
  </si>
  <si>
    <t>Mejorar la calidad del servicio en oportunidad, seguridad, confiabilidad y asesoría adecuada</t>
  </si>
  <si>
    <t>BIENESTAR</t>
  </si>
  <si>
    <t>Lider del proceso (Subgerente de Servicios Corporativos).</t>
  </si>
  <si>
    <t>*Subgerencia de Servicios Corporativos.
* Profesional de Bienestar.</t>
  </si>
  <si>
    <t>Beneficiar a los afiliados con los servicios de bienestar que presta la Corporación.</t>
  </si>
  <si>
    <t>Afiliados beneficiados con programas de bienestar social</t>
  </si>
  <si>
    <t>Medir el porcentaje de afiliados beneficiados con los servicios de bienestar que presta la Corporación</t>
  </si>
  <si>
    <r>
      <rPr>
        <u/>
        <sz val="10"/>
        <color theme="1"/>
        <rFont val="Arial Narrow"/>
        <family val="2"/>
      </rPr>
      <t xml:space="preserve">Número de afiliados beneficiados *100 /
</t>
    </r>
    <r>
      <rPr>
        <sz val="10"/>
        <color theme="1"/>
        <rFont val="Arial Narrow"/>
        <family val="2"/>
      </rPr>
      <t>Número de afiliados</t>
    </r>
  </si>
  <si>
    <t>Resultado del año anterior.</t>
  </si>
  <si>
    <t>Resultado acumulado  del año anterior, para determinar la brecha frente a la meta del cuatrenio.</t>
  </si>
  <si>
    <t>Trimestral</t>
  </si>
  <si>
    <t>GESTIÓN DE VALORES PARA EL RESULTADO</t>
  </si>
  <si>
    <t>Beneficiar a los afiliados con actividades realizadas por el Grupo de Asesores Comerciales de la entidad,  encaminadas a difundir y promocionar el portafolio de servicios de la entidad,   asesorar y tramitar  créditos y nuevas afiliaciones  de manera virtual y presencial  en los diferentes municipios cundinamarqueses.</t>
  </si>
  <si>
    <t>Eficacia en la colocacion de créditos</t>
  </si>
  <si>
    <t>Medir el  porcentaje de creditos colocados</t>
  </si>
  <si>
    <r>
      <rPr>
        <u/>
        <sz val="10"/>
        <color theme="1"/>
        <rFont val="Arial Narrow"/>
        <family val="2"/>
      </rPr>
      <t xml:space="preserve">Número de créditos colocados por el  Grupo de Asesores Comerciales *100 /
</t>
    </r>
    <r>
      <rPr>
        <sz val="10"/>
        <color theme="1"/>
        <rFont val="Arial Narrow"/>
        <family val="2"/>
      </rPr>
      <t>Número de créditos planeados colocar</t>
    </r>
  </si>
  <si>
    <t>Porcentaje</t>
  </si>
  <si>
    <t>Eficacia en la captacon de nuevas afiliaciones</t>
  </si>
  <si>
    <t>Medir el  porcentaje de nuevas afiliaciones a la entidad</t>
  </si>
  <si>
    <r>
      <rPr>
        <u/>
        <sz val="10"/>
        <color theme="1"/>
        <rFont val="Arial Narrow"/>
        <family val="2"/>
      </rPr>
      <t xml:space="preserve">Número de afiliacion captadas por el  Grupo de Asesores Comercialestrimestre  *100 /
</t>
    </r>
    <r>
      <rPr>
        <sz val="10"/>
        <color theme="1"/>
        <rFont val="Arial Narrow"/>
        <family val="2"/>
      </rPr>
      <t>Número de afiliaciones programadas trimestre captar</t>
    </r>
  </si>
  <si>
    <t>Eficacia en la promocion del portafolio de la entidad en municipios cundinamarqueses.</t>
  </si>
  <si>
    <t>Medir el  porcentaje de municipios cundinamarqueses visitados</t>
  </si>
  <si>
    <r>
      <rPr>
        <u/>
        <sz val="10"/>
        <color theme="1"/>
        <rFont val="Arial Narrow"/>
        <family val="2"/>
      </rPr>
      <t xml:space="preserve">número de municipios cundinamarqueses visitados por el  Grupo de Asesores Comerciales trimestre *100 /
</t>
    </r>
    <r>
      <rPr>
        <sz val="10"/>
        <color theme="1"/>
        <rFont val="Arial Narrow"/>
        <family val="2"/>
      </rPr>
      <t>número de municipios cundinamarqueses programados   visitar trimestre</t>
    </r>
  </si>
  <si>
    <t xml:space="preserve">Beneficiar a los hijos de nuestros afiliados con incentivo economico que exalta el desempeño academico ICFES SABER 11 y estudiantes  que iniciaron con anterioridad  sus actividades académicas  de nivel superior  y obtuvieron en el último certificado de notas  promedio ponderado igual o superior a 3.8 o su equivalente y que cumplan los requisitos establecidos por la entidad.  </t>
  </si>
  <si>
    <t xml:space="preserve">Eficacia de subsidios educativos </t>
  </si>
  <si>
    <t>Medir el número de entregas de subsidios educativos a los afiliados que ya cuentan con el beneficio de este programa</t>
  </si>
  <si>
    <r>
      <rPr>
        <u/>
        <sz val="10"/>
        <rFont val="Arial Narrow"/>
        <family val="2"/>
      </rPr>
      <t xml:space="preserve">Número de subsidios educativos entregados*100  /
</t>
    </r>
    <r>
      <rPr>
        <sz val="10"/>
        <rFont val="Arial Narrow"/>
        <family val="2"/>
      </rPr>
      <t xml:space="preserve">Número de entregas de subsidio educativo programadas  </t>
    </r>
  </si>
  <si>
    <t>Créditos otorgados</t>
  </si>
  <si>
    <t>CRÉDITO Y CARTERA</t>
  </si>
  <si>
    <t>* Subgerencia de Servicios Corporativos.
* Profesional de crédito</t>
  </si>
  <si>
    <t xml:space="preserve">Colocación de créditos. </t>
  </si>
  <si>
    <t>Avance en la colocación de créditos</t>
  </si>
  <si>
    <t>Garantizar el cumplimiento de la meta del Plan de desarrollo (Meta total del cuatrienio: 8000 créditos)</t>
  </si>
  <si>
    <t>Número de créditos desembolsados en el periodo  * 100 /
Número de créditos programados para desembolsar en el periodo</t>
  </si>
  <si>
    <t>Asegurar el cumplimiento de tiempos en el Créditos hipotecarios.</t>
  </si>
  <si>
    <t>Oportunidad en la gestión de otorgamiento créditos hipotecarios.</t>
  </si>
  <si>
    <t>Verificar el cumplimiento de los términos establecidos para el desembolso de créditos hipotecarios (una vez se encuentren radicados los documentos para iniciar el trámite).</t>
  </si>
  <si>
    <t>Créditos hipotecarios desembolsados  en máximo 45 días * 100  /  Total créditos hipotecarios desembolsados.</t>
  </si>
  <si>
    <t xml:space="preserve">lider del proceso </t>
  </si>
  <si>
    <t>* Subgerencia de Servicios Corporativos.
* Profesional de crédito.</t>
  </si>
  <si>
    <t>Asegurar el cumplimiento de tiempos en el Crédito de consumo.</t>
  </si>
  <si>
    <t>Oportunidad en la gestión de otorgamiento créditos no hipotecarios.</t>
  </si>
  <si>
    <t>Verificar el cumplimiento de los términos establecidos para el desembolso de créditos no hipotecarios (una vez se encuentren radicados los documentos para iniciar el trámite).</t>
  </si>
  <si>
    <t>Créditos no hipotecarios desembolsados  en máximo 8 días * 100  /  Total créditos no hipotecarios desembolsados.</t>
  </si>
  <si>
    <t>* Subgerencia de Servicios Corporativos.
* Dirección de cartera y ahorros</t>
  </si>
  <si>
    <t>Disminuir el porcentaje de cartera vencida.</t>
  </si>
  <si>
    <t>Indice de cartera vencida (calidad)</t>
  </si>
  <si>
    <t xml:space="preserve">Mantener el mayor porcentaje posible de saldo de cartera de la entidad en calificación A. </t>
  </si>
  <si>
    <t>Saldo de cartera vencida (diferente a A *100 / Saldo total de cartera.
(excluir cuentas de orden)</t>
  </si>
  <si>
    <t xml:space="preserve">Efectividad </t>
  </si>
  <si>
    <t>resultado año anterior</t>
  </si>
  <si>
    <t xml:space="preserve">Aplicar el total del valor recaudado de las diferentes pagadurías. </t>
  </si>
  <si>
    <t>Oportunidad en la aplicación del recaudo</t>
  </si>
  <si>
    <t xml:space="preserve">Garantizar el desglose total del valor recaudado de las diferentes pagadurías </t>
  </si>
  <si>
    <t>Valor desglosado en el periodo *100 / Valor recaudado en el periodo</t>
  </si>
  <si>
    <t xml:space="preserve">
Fortalecimiento del  seguimiento de registros de terceros, presupuestal y contable 
</t>
  </si>
  <si>
    <t>Contando con colaboradores y proveedores idóneos</t>
  </si>
  <si>
    <t>Evaluar el desempeño de los proveedores externos para que cumplan con los requisitos</t>
  </si>
  <si>
    <t xml:space="preserve">GESTION CONTRACTUAL </t>
  </si>
  <si>
    <t xml:space="preserve">Lider del proceso (Jefe de la Oficina de Contratación) </t>
  </si>
  <si>
    <t xml:space="preserve">* Ofiicna asesora de contratación. </t>
  </si>
  <si>
    <t>realizar la  gestión contractual acorde con la programación establecida en el Plan Anual de Adquisiciones</t>
  </si>
  <si>
    <t>Seguimiento PAA</t>
  </si>
  <si>
    <t>Hacer seguimiento a la gestión contractual acorde con la programación establecida en el Plan Anual de Adquisiciones</t>
  </si>
  <si>
    <t>Número de contratos celebrados acorde con el PAA  * 100 / Total de contratos previstos en el PAA</t>
  </si>
  <si>
    <t>Publicar los  proceso en el SECOP dentro del término establecido en la ley.</t>
  </si>
  <si>
    <t>Seguimiento a la puublicación de contratos</t>
  </si>
  <si>
    <t xml:space="preserve">Hacer seguimiento a la publicación de los contratos dentro del término legal </t>
  </si>
  <si>
    <t>Contraos publicados en el SECOP * 100 /  Contratos celebrados.</t>
  </si>
  <si>
    <t xml:space="preserve">Verificar el comportamiento  de los proovedores </t>
  </si>
  <si>
    <t xml:space="preserve">Reevaluacion a proveedores </t>
  </si>
  <si>
    <t>Hacer seguimiento a la evaluación y reevaluación de los proveedores.</t>
  </si>
  <si>
    <t>Reevaluación de los proveedores en el periódo* 100/Número de contratos suscritos a reevaluar.</t>
  </si>
  <si>
    <t>semestral</t>
  </si>
  <si>
    <t>EVALUACIÓN DE RESULTADOS</t>
  </si>
  <si>
    <t xml:space="preserve">Sistema de gestión de la información.
Mantenimiento de la plataforma tecnológica  </t>
  </si>
  <si>
    <t>La Corporación Social de Cundinamarca mejora el Sistema de Gestión de Calidad y asegura su integración con los componentes del MECI</t>
  </si>
  <si>
    <t>Generar acciones de mejora continua para optimizar los procesos</t>
  </si>
  <si>
    <t>GESTIÓN DE LA INFORMACIÓN</t>
  </si>
  <si>
    <t>lider del proceso (Subgerecia Administrativa y financiera).</t>
  </si>
  <si>
    <t xml:space="preserve">*Subdirección Administrativa y financiera 
*Profesional Universitario de Gerencia </t>
  </si>
  <si>
    <t>Realizar el mantenimiento preventivo y correctivo de los equipos de computo de la entidad.</t>
  </si>
  <si>
    <t>Gestión de proyectos tecnológicos -Mantenimientos.</t>
  </si>
  <si>
    <t>Evaluar el cumplimiento de los mantenimientos preventivos y correctivos de los equipos de computo de la entidad.</t>
  </si>
  <si>
    <t>Numero de mantenimientos realizados en cada trimestre *100/ número de mantenimientos programados.</t>
  </si>
  <si>
    <t>Semestral</t>
  </si>
  <si>
    <t>*Subgerencia Administrativa y financiera 
*Profesional Universitario de Gerencia ..</t>
  </si>
  <si>
    <t xml:space="preserve">Adquirir los equipor técnologicos requeridos por la entidad. </t>
  </si>
  <si>
    <t>Gestión de proyectos tecnológicos  - adquisición</t>
  </si>
  <si>
    <t>Gestionar el proceso de  compra de equipos de computo,  servidor de alto rendimiento, video proyector,  impresoras y  unidad de almacenamiento  Storage;  para robustecer la infraestructura tecnologica de la entidad.</t>
  </si>
  <si>
    <t>Cantidad de equipos tecnologicos adquiridos *100/ Cantidad de equipos tecnologicos  requeridos</t>
  </si>
  <si>
    <t>Anual</t>
  </si>
  <si>
    <t>GESTIÓN DEL CONOCIMIENTO Y LA INNOVACIÓN</t>
  </si>
  <si>
    <t>*Subgerencia Administrativa y financiera 
*Profesional Universitario de Gerencia.</t>
  </si>
  <si>
    <t xml:space="preserve">Publicación del Plan de Tratamiento de Riesgos de Seguridad y Privacidad de la Información, Plan de Seguridad y Privacidad de la Información y PETI. </t>
  </si>
  <si>
    <t>Publicación de planes anuales de gestión de la información.</t>
  </si>
  <si>
    <t xml:space="preserve">Verificar la publicación del Plan de Tratamiento de Riesgos de Seguridad y Privacidad de la Información, Plan de Seguridad y Privacidad de la Información y PETI. </t>
  </si>
  <si>
    <t>Planes Publicados * 100 / Planes programados</t>
  </si>
  <si>
    <t>*Subgerencia Administrativa y financiera 
*Profesional de archivo.</t>
  </si>
  <si>
    <t>Desarrollar el Plan Institucional de Archivos de la Entidad  (PINAR).</t>
  </si>
  <si>
    <t>Ejecución del PINAR</t>
  </si>
  <si>
    <t>Hacer seguimiento al PINAR</t>
  </si>
  <si>
    <t xml:space="preserve">Activdades ejecutadas  * 100 / Actividades programadas </t>
  </si>
  <si>
    <t xml:space="preserve">Anual </t>
  </si>
  <si>
    <t xml:space="preserve">Prestar servicio de de asistencia y soporte tecnologico de forma permanente a los funcionarios de la CSC </t>
  </si>
  <si>
    <t xml:space="preserve">Asistencia profesional tecnologica </t>
  </si>
  <si>
    <t xml:space="preserve">Atender las necesidades de las dependencias en cuanto a soporte tecnologico </t>
  </si>
  <si>
    <t>Numero de asistencias realizadas mensualmente *100/ número de asistencias solicitadas programadas.</t>
  </si>
  <si>
    <t xml:space="preserve">Cantidad </t>
  </si>
  <si>
    <t>Fortalecer la gestión  de los Recursos Fisicos</t>
  </si>
  <si>
    <t xml:space="preserve">Contando con colaboradores y proveedores idóneos </t>
  </si>
  <si>
    <t>Garantizar los recursos para la rentabilidad y sostenibilidad de la Entidad</t>
  </si>
  <si>
    <t>GESTION DE RECURSOS FISICOS</t>
  </si>
  <si>
    <t xml:space="preserve">*Subgerente Administrativo y Financiero. 
*Profesional de almacen. </t>
  </si>
  <si>
    <t>Seguimiento Plan Anual de mantenimiento de la infraetructura fisica  de la entidad y realizar el seguimiento de acuerdo al cronograma de actividades</t>
  </si>
  <si>
    <t xml:space="preserve">Elaborar el Plan Anual de mantenimiento infraetructura fisica </t>
  </si>
  <si>
    <t>Hacer seguimiento a la elaboración del Plan Anual de mantenimiento de la infraetructura fisica  de la entidad y realizar el seguimiento de acuerdo al cronograma de actividades</t>
  </si>
  <si>
    <t>Número de actividades realizadas de acuedo al cronograma - trimestre*100/ Número de actividades  Programadas de acuerdo al cronograma - trimestre</t>
  </si>
  <si>
    <t>Cronograma de actividades</t>
  </si>
  <si>
    <t>Seguimiento Plan Anual de mantenimiento del parque automotor de la entidad y realizar el seguimiento de acuerdo al cronograma de actividades</t>
  </si>
  <si>
    <t xml:space="preserve">Plan Anual de mantenimiento delparque automotor </t>
  </si>
  <si>
    <t>Hacer seguimiento a la elaboración del Plan Anual de mantenimiento del parque automotor   de la entidad y realizar el seguimiento de acuerdo al cronograma de actividades</t>
  </si>
  <si>
    <t>Elaborar el Plan Anual de Adquisiciones de elementos de consumo de la entidad.</t>
  </si>
  <si>
    <t>Plan de Adquisiciones elementos de consumo y mobiliario</t>
  </si>
  <si>
    <t>Elaborar el plan anual de adquisiciones de elementos de consumo y mobiliario; y entrega de estudios previos para el respectivo proceso de contratacion</t>
  </si>
  <si>
    <t>No. de Planes elaborados*100 /No. De Planes programados</t>
  </si>
  <si>
    <t>Solicitudes de las Dependencias</t>
  </si>
  <si>
    <t>Actualizar los inventarios  individuales de los funcionarios de la entidad</t>
  </si>
  <si>
    <t>Inventarios de bienes muebles  individuales</t>
  </si>
  <si>
    <t>Hacer segimiento a la actualización de inventarios  individuales de los funcionarios de la entidad</t>
  </si>
  <si>
    <t># de  inventarios Individuales actualizados*100/ # de funcionarios entidad</t>
  </si>
  <si>
    <t xml:space="preserve"> Inventario puestos de trabajo y elementos exportado del software de inventarios por cada funcionario. </t>
  </si>
  <si>
    <t xml:space="preserve">Verificar los elementos de consumo y devolutivos de acuerdo al reporte generado por Novasoft frente al fisico. </t>
  </si>
  <si>
    <t>Reportes de Elementos  de consumo y devoluctivos</t>
  </si>
  <si>
    <t>No de reportes*100/ # de reportes programados.</t>
  </si>
  <si>
    <t xml:space="preserve">Reporte del software
Informe de consumos y devolutivos </t>
  </si>
  <si>
    <t>Potencializar el talento humano con el fin de fortalecer sus competencias</t>
  </si>
  <si>
    <t>GESTION DEL TALENTO HUMANO</t>
  </si>
  <si>
    <t xml:space="preserve">*Subgerente Administrativo y Financiero. 
*Profesionales de Talento Humano. </t>
  </si>
  <si>
    <r>
      <t>Elaborar, implementar y realizar seguimiento el Plan Institucional de Capacitación  (PIC) para los funcionarios de la CSC</t>
    </r>
    <r>
      <rPr>
        <sz val="10"/>
        <color theme="0"/>
        <rFont val="Arial Narrow"/>
        <family val="2"/>
      </rPr>
      <t xml:space="preserve"> </t>
    </r>
  </si>
  <si>
    <t>Ejecutar el plan institucional de capacitacion.</t>
  </si>
  <si>
    <t>Ejecutar y hacer seguimiento a las capacitaciones previstas en el cronograma de actividades</t>
  </si>
  <si>
    <t>No. de seguimientos elaborados*100 /No. De seguimientos según cronograma programados</t>
  </si>
  <si>
    <t>Plan institucional de capacitacion</t>
  </si>
  <si>
    <t>TALENTO HUMANO</t>
  </si>
  <si>
    <t xml:space="preserve">
Programa Institucional de Capacitación
Programa de Bienestar 
Programa de incentivos</t>
  </si>
  <si>
    <t xml:space="preserve">
Actividades ejecutadas según cronograma *100 / Actividades programadas según cronograma  </t>
  </si>
  <si>
    <t xml:space="preserve">Elaborar e implementar el  Plan de Bienestar  e incentivos de la CSC  ajustado a los lineamientos normativos, conceptuales y dimensiones estrategicas adoptadas como resultado del diagnostico institucional.
</t>
  </si>
  <si>
    <t xml:space="preserve"> Realizar seguimiento al cronograma de actividades de bienestar </t>
  </si>
  <si>
    <t xml:space="preserve">Ejecutar el total de las activiidades señaladas en el plan de bienestar e incentivos de la CSC. </t>
  </si>
  <si>
    <t xml:space="preserve"> Garantizar la implementación del programa de seguridad y salud en el trabajo en CSC de conformidad con las disposiciones normativas vigentes.</t>
  </si>
  <si>
    <t>Ejecutar y hacer seguimiento al cronograma de actividades señaladas  en el programa SGSST</t>
  </si>
  <si>
    <t>Articular acciones con la ARL y brigadistas de la entidad para garantizar la ejecucuión del programa SGSST al interior de la entidad.</t>
  </si>
  <si>
    <t>Hacer seguimieto a las normas de bioseguridad al interior de la entidad para la prevención del contagio de la pandemia (COVID 19) y demás que se presenten durante el cuatrenio.</t>
  </si>
  <si>
    <t xml:space="preserve">Eficacia </t>
  </si>
  <si>
    <t>Mesas de trabajo Arl y profesional universitario CSC.</t>
  </si>
  <si>
    <t>Efectuar la liquidación de la nómina de los empleados  y los pagos por concepto de seguridad social y prestaciones sociales</t>
  </si>
  <si>
    <t xml:space="preserve">Liquidación de Nómina </t>
  </si>
  <si>
    <t>Hacer seguimiento a las liquidación de la nómina de los empleados  y los pagos por concepto de seguridad social y prestaciones sociales</t>
  </si>
  <si>
    <t xml:space="preserve"> Novedades aplicadas  * 100 / novedades recibidas </t>
  </si>
  <si>
    <t>Realizar trámite de recobro de incapacidades ante las EPSs</t>
  </si>
  <si>
    <t>Reporte mensual de recobros ante EPS.</t>
  </si>
  <si>
    <t>Hacer seguimiento al trámite de recobro de incapacidades ante las EPSs</t>
  </si>
  <si>
    <t xml:space="preserve">Número de incapacidades trámitadas *100/ Número de incapacidades radicadas </t>
  </si>
  <si>
    <t>Realizar las evaluaciones de desempeño y de rendimiento laboral de la CSC</t>
  </si>
  <si>
    <t>Matriz consolidación de seguimiento a evalaciones de desempeño</t>
  </si>
  <si>
    <t>Seguimiento a las evaluaciones de desempeño y de rendimiento laboral de la CSC</t>
  </si>
  <si>
    <t>No. de seguimientos realizados*100 / numero de seguimientos requeridos</t>
  </si>
  <si>
    <t>Suscripción de los acuerdos de gestión y seguimiento a su cumplimiento</t>
  </si>
  <si>
    <t xml:space="preserve">Acuerdos de Gestión </t>
  </si>
  <si>
    <t>Seguimiento al cumplimiento de los acuerdos de gestión suscritos</t>
  </si>
  <si>
    <t>No. de seguimientos realizados *100/ Seguimientos programados</t>
  </si>
  <si>
    <t>Asignando los recursos necesarios</t>
  </si>
  <si>
    <t>Apoyar a la entidad en la consolidacion oportuna de la informacion Presupuestal y Contable.</t>
  </si>
  <si>
    <t>GESTION FINANCIERA</t>
  </si>
  <si>
    <t xml:space="preserve">*Subgerente Administrativo y Financiero. 
*Dirección financiera y contable. </t>
  </si>
  <si>
    <t xml:space="preserve">Generar informacion financiera a  la alta gerencia necesaria para la Administración del Presupuesto de manera eficiente. </t>
  </si>
  <si>
    <t>Porcentaje de ejecución presupuesto de Ingresos y Gastos</t>
  </si>
  <si>
    <t>Verificar el comportamiento del presupuesto en cuanto al recaudo con el fin de determinar  el porcentaje  en cada trimestre</t>
  </si>
  <si>
    <t>Valor Recaudado Trimestre  /$ Valor Proyectado en el trimestre * 100</t>
  </si>
  <si>
    <t>DIRECCIONAMIENTO ESTRATEGICO Y DE PLANEACIÓN</t>
  </si>
  <si>
    <t xml:space="preserve">Generar y reportar la Informacion financiera y presupuestal a los entes de control y de fiscalizacion de manera oportuna a través de las plataformas oficiales. </t>
  </si>
  <si>
    <t xml:space="preserve"> Elaboracion de Informes Contables y Presupuestales rendidos a los entes de control con periodicidad  - trimestral /Semestral y anual</t>
  </si>
  <si>
    <t>Reportar numero de Informes tanto contables como presupuestales trimestralmente</t>
  </si>
  <si>
    <t xml:space="preserve"># de  informes proyectados trimestralmente / # de informes presentados trimestralmente  </t>
  </si>
  <si>
    <t>Número</t>
  </si>
  <si>
    <t>Plan Estrategico de la Entidad</t>
  </si>
  <si>
    <t xml:space="preserve">Registrar en el sistema los recaudos provenientes de las diferentes lineas de credito con que cuenta la entidad, para garantizar el proceso de desgloce y conciliaciones </t>
  </si>
  <si>
    <t>Registro de ingresos mensual</t>
  </si>
  <si>
    <t xml:space="preserve">Suministrar informacion de recaudo para la toma de determinaciones administrativas y financieras. </t>
  </si>
  <si>
    <t>Valor recaudo mensual / presupuesto aprobado * 100</t>
  </si>
  <si>
    <t xml:space="preserve">Registrar en el sistema los egresos correspondiente a las obligaciones contraidas por la entidad. </t>
  </si>
  <si>
    <t>Registro de egresos mensual</t>
  </si>
  <si>
    <t xml:space="preserve">Suministrar informacion de egresos para la toma de determinaciones administrativas y financieras. </t>
  </si>
  <si>
    <t>Valor egresos mensual / presupuesto aprobado * 100</t>
  </si>
  <si>
    <t>Recuperación y normalización de la cartera morosa</t>
  </si>
  <si>
    <t>GESTIÓN JURÍDICA</t>
  </si>
  <si>
    <t xml:space="preserve">Lider del proceso (Jefe de la Oficina Jurídica) </t>
  </si>
  <si>
    <t>Oficina Asesora Jurídica</t>
  </si>
  <si>
    <t xml:space="preserve">Impulsar la actividad procesal de las obligaciones que se  encuentren en cobro jurídico  entregadas a los abogados externos. </t>
  </si>
  <si>
    <t>Supervisar  la gestion juridica  de las obligaciones entregadas a los abogados para el cobro juridico</t>
  </si>
  <si>
    <t>Obtener a traves del cobro jurídico  recursos economicos por recuperacion de cartera en etapa juridica</t>
  </si>
  <si>
    <t xml:space="preserve">Numero de obligaciones  con  minimo de una actuacion procesal y/o administrativa
---------------------------------------*x 100
 Numero de obligaciones entregadas a los abogados para el cobro juridico.
</t>
  </si>
  <si>
    <t>Es el numero de  obligaciones con impulso procesal</t>
  </si>
  <si>
    <t>Realizar seguimientos mensuales a la implementar y hacer el seguimiento la politica del Plan de Prevención del Daño Antijurídico.</t>
  </si>
  <si>
    <t>Supervisión al seguimiento del daño antijuridico en el comité de Conciliacion y defensa judicial</t>
  </si>
  <si>
    <t>Evitar el daño antijuridico</t>
  </si>
  <si>
    <t>Número de seguimientos realizados /No de segumientos totales programados</t>
  </si>
  <si>
    <t>Manual de la política del daño antijuridico y sus lineamientos</t>
  </si>
  <si>
    <t>Dar cumplimiento a la politica</t>
  </si>
  <si>
    <t>Mensual</t>
  </si>
  <si>
    <t>Control interno</t>
  </si>
  <si>
    <t>PROCESO DE EVALUACIÓN</t>
  </si>
  <si>
    <t>Lider del proceso  (Jefe Oficina Asesra de Control Interno).</t>
  </si>
  <si>
    <t>Oficina de Control Interno</t>
  </si>
  <si>
    <t xml:space="preserve">Planear y ejecutar el Plan anual de auditorías interna Integral de acuerdo al cronograma </t>
  </si>
  <si>
    <t xml:space="preserve">La realizacion de 10 Auditorias </t>
  </si>
  <si>
    <t xml:space="preserve">Cumplir on la planeación propesta en el Plan anual de auditorías interna Integral </t>
  </si>
  <si>
    <t xml:space="preserve">Numero de Auditorias realizadas *100/ Numero de Auditorias programadas </t>
  </si>
  <si>
    <t>eficacia</t>
  </si>
  <si>
    <t>Plan de auditoria aprobado 2020</t>
  </si>
  <si>
    <t>Auditorias relaizadas en el año 2019</t>
  </si>
  <si>
    <t xml:space="preserve">Planificar las auditorias </t>
  </si>
  <si>
    <t>trimestral</t>
  </si>
  <si>
    <t>CONTROL INTERNO</t>
  </si>
  <si>
    <t>Realizar los seguimientos a los Planes de Mejoramiento de la Corporación Social de Cundinamarca</t>
  </si>
  <si>
    <t>Cumplir con los seguimientos de la  Resolucion 330 de 2018 de la Contraloría de Cundinamarca</t>
  </si>
  <si>
    <t xml:space="preserve">Realizar los seguimientos a los Planes de Mejoramiento en los términos de la Resolución 330 de 2018. </t>
  </si>
  <si>
    <t>Numero de Planes de mejoramiento realizados dentro del término * 100 / Numero de Planes de mejoramiento aprobados.</t>
  </si>
  <si>
    <t xml:space="preserve">Realizar dos seguimientos a Planes de mejoramiento  </t>
  </si>
  <si>
    <t>Presentar los informes de ley  por parte de la OCI</t>
  </si>
  <si>
    <t xml:space="preserve">cumplir con los 8 informes que debe publicar en la página web de la entidad </t>
  </si>
  <si>
    <t>Hacer seguimiento a la presentación de los informes de ley  pór parte de la OCI</t>
  </si>
  <si>
    <t xml:space="preserve">Informes publicados en la pagina web de la entidad  * 100 / 8 informes </t>
  </si>
  <si>
    <t>eficiencia</t>
  </si>
  <si>
    <t>Informes de ley publicados en la pagina web</t>
  </si>
  <si>
    <t>Publicacion de los informes en la pagina web</t>
  </si>
  <si>
    <t>Cumplir con la normatividad aplicable Decreto 648  del 19 de abril  de 2017,  en materia de seguimientos  por parte de la OCI</t>
  </si>
  <si>
    <t xml:space="preserve">trimestral </t>
  </si>
  <si>
    <t xml:space="preserve">Elaborar y socializar el Informe anual  de Gestión de la mejora  </t>
  </si>
  <si>
    <t>Realizar  seguimiento a las acciones de mejora y correctivas de la entidad</t>
  </si>
  <si>
    <t>Verificar la realización de la Evaluacion Anual  por Dependencias</t>
  </si>
  <si>
    <t xml:space="preserve">publicación en la pagina web  </t>
  </si>
  <si>
    <t xml:space="preserve">Cumplir con la normatividad vigente  </t>
  </si>
  <si>
    <t>Realizar Campañas de Autocontrol que armonicen la 7ma dimensión de MIPG</t>
  </si>
  <si>
    <t>Campañas de Autocontrol al año</t>
  </si>
  <si>
    <t xml:space="preserve">Hacer seguimiento a la realización de las Campañas de Autocontrol (minimo 6). </t>
  </si>
  <si>
    <t>Campañas de autocontol realizadas  * 100 /6</t>
  </si>
  <si>
    <t xml:space="preserve">Concientizar a toda la entidad sobre la importancia del Autocontrol </t>
  </si>
  <si>
    <t>Realizar seguimiento a la plataforma SIA OBSERVA</t>
  </si>
  <si>
    <t>Seguimiento a la plataforma SIA OBSERVA y publicado en la pagina de la CSC</t>
  </si>
  <si>
    <t>Hacer seguimientos a los informes subidos en la plataforma SIA OBSERVA</t>
  </si>
  <si>
    <t>No. De contratos realizados/No. De contratos reportados</t>
  </si>
  <si>
    <t xml:space="preserve">Numeros de contratos elaborados y ejecutados hasta la fecha </t>
  </si>
  <si>
    <t>Cumplir con la normatividad vigente para el seguimiento de los contratos de la CSC</t>
  </si>
  <si>
    <t>ELABORÓ</t>
  </si>
  <si>
    <t>REVISÓ</t>
  </si>
  <si>
    <t>Aprobó</t>
  </si>
  <si>
    <t>LIDERES DE PROCESOS - TODOS LOS PROCESOS</t>
  </si>
  <si>
    <t xml:space="preserve">COMITÉ DIRECTIVO </t>
  </si>
  <si>
    <t>ADRIANA CAROLINA SERRANO TRUJILLO</t>
  </si>
  <si>
    <t>De las 30  personas encuestadas el 94% quedaron satisfechas con los servicios y la atencion que se les presto en la oficina de atencion al cliente.   Solo 2 personas (6%) no quedaron satisfechas .</t>
  </si>
  <si>
    <t>Para el primer trimestre los 16 asesores lograron la meta de 174 créditos,el indicador se mide sobre una meta de 1000 créditos para la vigencia 2021, 250 por cada trimestre.</t>
  </si>
  <si>
    <t>Para el primer trimestre los 16 comerciales realizaron 38 afiliaciones, con una meta programada de 75 por trimestre.</t>
  </si>
  <si>
    <t>En este primer trimestre se llegó de manera presencial a 39 municipios, teniendo como meta llegar a los 116 municipios para prestar los servicios de la Corporación.</t>
  </si>
  <si>
    <t xml:space="preserve">Durante el Primer Trimestre de 2021 (enero,febrero y marzo), se desembolsaron 203 crèditos de 335 que fueron radicados, teniendo en cuenta que la apertura para dicho proceso se llevò a cabo a partir del dìa 09 de febrero de 2021. La meta de 200 crèditos para el primer trimestre de 2021 fue cumplida por encima del 100% en razòn del aumento en la demanda de solicitudes de crèditos por parte de los afiliados de la Entidad. </t>
  </si>
  <si>
    <t>De los 203 crèditos desembolsados durante el primer trimestre de 2021, 18 corresponden a crèditos de vivienda, los cuales fueron desembolsados en un periodo menor a 45 dias, dando cumplimiento a la meta programada en un 100%.</t>
  </si>
  <si>
    <t xml:space="preserve">Ingresar a la base de datos las solicitudes desde el mes de junio 2020 para llevar control de la informacion.
Ingresar afiliaciones a la base de datos de archivo que tiene la CSC
Entregar 586 solicitudes a cartera para que se tramite los procesos juridicos.
se scannearon e ingresaron al sistema  cajas de órdenes de pago y se otorgo número de caja, carpeta y folio. (La evidencia se encuentra en el computador de archivo) es informacion confidencial.
se enviaron 15 cajas para custodia al archivo central las cuales contienen pagares de años anteriores para eliminar.                                                                                                A la fecha se han dado respuesta oportuna a 607 solicitudes realizadas. 
</t>
  </si>
  <si>
    <t>De manera permanente se presta el servicio de asistencia y soporte tecnologico a los funcionarios de la CSC.</t>
  </si>
  <si>
    <t xml:space="preserve">Se realizó la evaluación inicial del Sistema de Seguridad y Salud en el trabajo, seguimiento a enfermedades de origen ocupacional del funcionario Gloria Nancy Castro, se realizaron 2 examenes de egreso y 3 de ingreso, capacitación al copasst, capacitación brigadistas, capacitación COVID-19 mitos y realidades de la vacunación, aplicación encuesta perfil sociodemografico, seguimiento a funcionarios que presentan positivo para COVID-19, Taller de desodenes musculo esqueleticos  </t>
  </si>
  <si>
    <t>los pagos se han efectuado de conformidad con las fechas establicidas en el cronograma emitido por la Subgerencia Administrativa y Financiera.</t>
  </si>
  <si>
    <t>Datos arrojados por la ejecucion presupuestal de ingresos durante el primer trimestre y tomando como base el PAC APROBADO para la vigencia del 2021</t>
  </si>
  <si>
    <t>Segun programacion Anual Mensualizado de Caja - PAC para efectuar pagos de los compromisos adquiridos con fecha del 01 Enero a 31 de marzo de 2021, es por valor de $42.055.637.000.              Los egresos con fecha de 01 de enero al 31 de marzo de 2021 son por valor de $7.722.189.744,29, valor tomado del REPORTE TES110C- sistema Financiero y Contable de la Corporacion Indicador (7722189744,29/42055637000)</t>
  </si>
  <si>
    <t xml:space="preserve">Se recibieron 939 pqsrdf de las cuales se les dio respuesta  a 928 dentro del termino. Se dio respuesta fuera de los terminos a 11 pqsrdf </t>
  </si>
  <si>
    <t xml:space="preserve">En el primer trimestre programadas 250 afiliaciones y se afiliaron 219. </t>
  </si>
  <si>
    <t>Atender a 7000 afiliados y beneficiarios con actividades de bienestar que ofrece la Corporación Social de Cundinamarca</t>
  </si>
  <si>
    <t>Nuevas vinculaciones</t>
  </si>
  <si>
    <t>META 2021 
(Qué se pretende lograr?) 1148</t>
  </si>
  <si>
    <t>META 2021
(Qué se pretende lograr?) 35</t>
  </si>
  <si>
    <t>La meta del cuatrineo corresponde a 7000afiliados, debió ser ajustada debido a que en la vigencia 2020 se beneficiaron por concepto de incentivos, capacitaciones y subsidios un total de 3852 afiliados y sus beneficiarios. La meta modificada establece para esta vigencia 1148 afiliados. Para este primer trimestre se beneficiaron 226: 38 por afiliaciones, 174 por créditos y 14 por subsidios educativos.</t>
  </si>
  <si>
    <t>META 2021
(Qué se pretende lograr?) 100%</t>
  </si>
  <si>
    <t>Son 600 creditos en el cuatrenio.  Meta 2021 son 150</t>
  </si>
  <si>
    <t>Este indicador queda en 0, ya que está programado para el segundo semestre la adjudicación de 35 subsidios educativos.</t>
  </si>
  <si>
    <t>De los 185 crèditos de consumo desembolsados durante el primer trimestre de 2021, el 40,54%  que equivales a 75 creditos de los mismos, fue desembolsado en un tèrmino menor a 8 dìas; mientras que el 59,46% se llevò a cabo en un periodo superior a los 9 dìas, en razòn del incumplimiento por parte de los afiliados para allegar a la Entidad los documentos (libranza y pagarè) debidamente legalizados para dar continuidad con el tràmite de las solicitudes oportunamente.</t>
  </si>
  <si>
    <t>Se envio memorando para las capacitaciones programadas en el primer trimestre como los son: 1. SECOP II, 2,CONTRATACION ESTATAL Y TIENDA VIRTUAL.  Se realiza seguimiento para envio de certificacion de asistencia y acompañamiento.</t>
  </si>
  <si>
    <t>Meta 2021 100%</t>
  </si>
  <si>
    <t>Se envia tarjeta de cumpleaños a los funcionarios que cumplieron en los meses de enero, febrero y marzo y se celebro el dia de la mujer por parte de a corporacion social a las funcionarios.</t>
  </si>
  <si>
    <t xml:space="preserve">El dia 23 de febrero del año 2021, se enviaron requerimeintos de cobro por medio de oficios a casa una de las EPD, solicittando la relacion de pagos de las incapacidades que han efectuado a la fecha.                           para este trimestre se presentaron cinco (5) incapacidades, las cuales el area de Nomina ya realizo el respectivo cobro ante las EPS por medio de oficio enviado el dia 23 de febrero de 2021, logrando por medio de este requerimeinto el pago de una incapacidad en el mes de marzo de 2021.                                     </t>
  </si>
  <si>
    <t>Meta 2021 (3)</t>
  </si>
  <si>
    <t>Se hizo la verificacion del establecimeinto de compromisos laborales y comportamentales atraves de la plataforma EDL APP, asi como el consiolidado de las evaluaciones del periodo 2020-2021. Se encontraron inconsistencias en el proceso de cargue tanto de compormisos como de consolidados los cuales fueron reportados a la CNSC, teniendo en cuenta que corresponden a la plataforma señalada, manejada y administrada por esta entidad.      Lo anterior se realizo mediante un proceso de acompañamiento del cual se deja un registro como soporte.</t>
  </si>
  <si>
    <t>Se envio comunicación al asesor de la Gerencia para que entregue las evaluaciones de los acuerdos de gestion de la vigencia 2020 , solictando su publicacion en la pagina Web de la  entidad. Se solicto ademas la suscripcion de los acuerdo para la vigencia 2021.   Se realizo capacitacion para diligenciamiento de formatos y se absolvieron algunas dudas presentadas.</t>
  </si>
  <si>
    <t>Se celebraron en el primer trimestre 51 contratos equivalente al 100%</t>
  </si>
  <si>
    <t>Los 51 contratos fueron publicados en el secop</t>
  </si>
  <si>
    <t>Se revisó el informe de la base de procesos tramitados por la empresa Scola  de representacion judicial en el primer trimestre en el cual se determinó lo siguiente:
1.) Se accedio al siguiente  link de la empresa Scola  S.A.S para revisar  las actuaciones procesales   de la base de procesos: del  primer trimestre -  enero a marzo del 2021 - linkhttps://vsmlegal-my.sharepoint.com/:x:/g/personal/iavila_scolalegal_com/ER-kSZY7mPNGtKn8AJBh5DcBe4_e_4LjvtoyLnFleMuCog?e=maU21k.  
2.) Se ingreso al siguiente link  para revisar  las  demandas  digilates de las nuevas demandas https://vsmlegal-my.sharepoint.com/:f:/g/personal/dependientecivil_scolalegal_com/Etjw2oSBl_RNh-LId5R2oK0BRU03h-arcFdO-CLwHIKfzg?e=lE3w7Q.
Se registró actuación procesal en  561  procesos  y a su vez se presentaron  76 demandas  en este trimestre por parte del profesional  de Scola S.A.S German Cuellar para un gran total de  gestión en  637   procesos de los  1000 programados para revisar</t>
  </si>
  <si>
    <t>1.) El dia  15 de enero del 2021  se  presentó por parte de la secretaria tecnica  del Comite de Conciiación y Defensa Judicial del mismo , el informe de seguimiento a la gestión de la prevención del daño antijuridico el cual consta  en el acta No. 1 del citado Comite.
2.) Igualmente se  efectuaron  67  seguimientos en el primer trimestre del 2021, al daño antijuridico los cuales estan discriminados asi:  En los Comites de Conciliación  y Defensa Judicial  llevados a cabo en las sesiones  del primer trimestre en  los dias  15  y 29 de enero,  15 y 26 de febrero,  15 y 30 de marzo  del 2021  fueron tratados  con seguimiento   11 asuntos para evitar el daño antijuridico. 
3.) Por otra parte, los abogados externos a cargo del apoyo a  la supervision del Contrato de representación judicial  suscrito por la empresa Scola,efectuaron 56 seguimientos  consolidando  un gran total de  67. 
NOTA. Estas evidencias estan contenidas  en las  actas  del 1 al 6 del Comite de Conciliación  y Defensa Judicial y en los seguimientos  efectuados por los contratistas  LUDY ANDREA  BURGOS, ANDRES FELIPE PERDOMO MELENDEZ, CINDY VANNESA GRANADOS, JUAN SEBASTIAN BETANCOURT, SANDRA PATRICIA MENDOZA GRANJA</t>
  </si>
  <si>
    <t>Implementar 3 estrategias para incentivar proyectos productivos de impacto social y económico
Atender a 7000 afiliados y beneficiarios con actividades de bienestar que ofrece la Corporación Social de Cundinamarca</t>
  </si>
  <si>
    <t>Meta 2021 son 4000</t>
  </si>
  <si>
    <t>Plan de mejoramiento entregado en septiembre de 2020</t>
  </si>
  <si>
    <t>Auditoría Integral de la Contraloría de Cundinamarca 2019</t>
  </si>
  <si>
    <t>1 informe de evaluacion por dependencias 2019</t>
  </si>
  <si>
    <t>6 campañas realizadas en el primer semestre de 2020</t>
  </si>
  <si>
    <t>el numero de campañas realizadas en el 2020</t>
  </si>
  <si>
    <t xml:space="preserve">En el primer trimestre se adelantaron actividades de planeación con la realización de la primera sesión del  Comité de Coordinación  de Control Interno el 18 de febrero de 2021 donde se aprobó el Plan de Auditoria interna integral 2021 y se adelantó la capacitación de socialización de los parámetros de auditoria a los auditores internos el día 29 de marzo del  presente año cumplimiento con la meta del 10%.
</t>
  </si>
  <si>
    <t xml:space="preserve">El 25 de marzo de 2021 se presentó el primer avance del plan de mejoramiento de la vigencia 2018 en cumplimiento de los establecido en la resolución 330 de 2017 emitida por la Contraloría de Cundinamarca.
</t>
  </si>
  <si>
    <t xml:space="preserve">En el mes de enero se presentó la evaluación por dependencias de la vigencia 2021
El informe de PQRS del segundo semestre de 2020
Plan de austeridad en el gasto de la vigencia 2020
La rendición de la Cuenta Anual ante la Contraloria de Cundinamarca.
El informe de Derechos de Autor.
</t>
  </si>
  <si>
    <t xml:space="preserve">Se presentó el 30 de enero ante la Gerencia mediante correo electrónico, se anexa soporte
</t>
  </si>
  <si>
    <t xml:space="preserve">Se realizó una campaña de Autocontrol en administración del riesgo  el día 26 de marzo </t>
  </si>
  <si>
    <t>Se realiza seguimiento mensual en la plataforma del SIA CONTRALORIA</t>
  </si>
  <si>
    <t>Informe de evaluacion por dependencias 2021  * 100 / Número de dependencas.</t>
  </si>
  <si>
    <t xml:space="preserve">Se realizo el cronograma para ejecutar el manteniento de los equipos de computo de la CSC apartir del mes de febrero. Se realizaron 10 de 10 mantenimiento                                                </t>
  </si>
  <si>
    <t xml:space="preserve">Teniendo en cuenta que en el ultimo trimestre del año 2020 se adquirieron equipos de computo. Para el primer trimestre del año en curso no se programo la adquisicion de estos bienes.  Se estan adelantando estudios previos para realizar el alquiler de impresoras  para la entidad.                                                                                                                     Se realizaron los estudios previos con el fin de obtener el mantenimeinto de la infraestructuratecnologica de la CSC para la vigencia 2021.                                                                </t>
  </si>
  <si>
    <t xml:space="preserve">Se realizo la publicacion de 4 planes programados en el tiempo señalado.                       </t>
  </si>
  <si>
    <t>Basandonos en las recepciones de las solicitudes de necesidad de las diferentes areas de la Entidad de la vigencia 2020, se esta elaborando el estudio de necesidad.</t>
  </si>
  <si>
    <t>Se actualizan 2 veces por año los inventarios de los funcionarios en los meses Junio y Diciembre de la vigencia a reportar.</t>
  </si>
  <si>
    <t>Se actualizo el plan de mantenimiento de la infraestructura fisica vigencia 2021 y se realizaron dos actividades programadas en el cronograma de mantenimiento (ACTIVIDADES 8 Y 9). Se programaron 2 y se realizaron 2</t>
  </si>
  <si>
    <t xml:space="preserve">Se realizo el estudio previo y solicutd de disponibilidad presupuestal,con el fin de contratar  el servicio de manteniemeinto y suministro de repuestos nuevos para el parque automotor de la CSC.      El proceso se encuentra en tramite de contratacion, lo cual se puede evidenciar en la pagina de  SECOP I, y se adjudicara mediante una proceso de contratacion de minima cuantia . A corte 31 de marzo de 2021 no se ejecutaron actividades de manteniemeinto todavez que no se habia inciado la ejecucion de este contrato y aun no se debia realizar el mantenimiento preventivo del parque automotor.
</t>
  </si>
  <si>
    <t>Se realizan las interface del area del almacen en los meses de  Enero( no se realizaron movimiento en el modulo almacen)-Febrero y Marzo 2021, y se verifica el inventario de productos de consumo. Se realizaron 3 de reportes de 3 programado</t>
  </si>
  <si>
    <t>Realizar una capacitacion semestral sobre los modulos de la plataforma tecnologica con que cuenta la entidad.</t>
  </si>
  <si>
    <t>Resultados 2020</t>
  </si>
  <si>
    <t>La informacion se encuentra subida en las dierentes plataformas conque cuenta los entes de control (CGN/CGR/CONTRALORIA DPATAL) entre otros. 27 informes proyectados de 27</t>
  </si>
  <si>
    <t>El presupuesto aprobado para la vigencia 2021 es $42.055.637.000  y segun PAC del 01 Enero a 31 MArzo debe tener ingresos por valor de $8.778.985.343.  Los ingresos tesorales del 01 de enero del 2021 a 31 de Amrzo de 2021 corresponden al valor de $10.531.703.944,17 valor tomado del REPORTE TES102- sistema Financiero y Contable de la Corporacion. Indicador (10531703944, 17/42005637000)</t>
  </si>
  <si>
    <t>En el anàlisis del trimestre, puede observarse que en los meses de enero y febrero, el indicador estuvo con el 25% y el 24% respectivamente, cifra que es consistente con el bajo nivel de recaudo, situaciòn que se da debido a la ausencia de personal de apoyo para el cobro persuasivo. Durante el mes de marzo de 2021 se evidencia un mayor recaudo, superior a los $900 millones de pesos en relaciòn con el mes anterior, generado en gran parte por el inicio de las acciones de cobro persuasivo que se reactivò con personal de planta de la Entidad. Del total de la Cartera durante el primer trimestre de 2021 que corresponde a un promedio de $146.613'080.651, el 23,68% se encuentra en cobro jurìdico, lo cual corresponde a $34.678.988.759 en promedio durante los meses de enero, febrero y marzo de 2021.</t>
  </si>
  <si>
    <t>Se superò la meta  de recaudo teniendo en cuenta que los funcionarios encargados de los desgloses correspondientes a la aplicaciòn de pagos por libranza,  han realizado una  buena gestiòn con la ayuda del envìo oportuno de los listados por parte de las pagadurìas . El Valor recaudado durante el primer trimestre de 2021 fue de $10,531'222,956 de los cuales se desglosaron $10,503'028,778, correspondientes al 99,69% del total ingresado, quedando pendiente por desglosar $28,194'178 que corresponden al 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</si>
</sst>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_);_(@_)"/>
  </numFmts>
  <fonts count="25" x14ac:knownFonts="1">
    <font>
      <sz val="11"/>
      <color theme="1"/>
      <name val="Calibri"/>
      <family val="2"/>
      <scheme val="minor"/>
    </font>
    <font>
      <sz val="11"/>
      <color theme="1"/>
      <name val="Calibri"/>
      <family val="2"/>
      <scheme val="minor"/>
    </font>
    <font>
      <sz val="10"/>
      <color theme="1"/>
      <name val="Calibri"/>
      <family val="2"/>
      <scheme val="minor"/>
    </font>
    <font>
      <b/>
      <sz val="20"/>
      <color theme="1"/>
      <name val="Arial"/>
      <family val="2"/>
    </font>
    <font>
      <b/>
      <sz val="10"/>
      <color theme="1"/>
      <name val="Calibri"/>
      <family val="2"/>
      <scheme val="minor"/>
    </font>
    <font>
      <b/>
      <sz val="12"/>
      <name val="Arial"/>
      <family val="2"/>
    </font>
    <font>
      <b/>
      <sz val="14"/>
      <name val="Arial"/>
      <family val="2"/>
    </font>
    <font>
      <b/>
      <sz val="10"/>
      <color theme="1"/>
      <name val="Arial Narrow"/>
      <family val="2"/>
    </font>
    <font>
      <sz val="10"/>
      <name val="Arial Narrow"/>
      <family val="2"/>
    </font>
    <font>
      <b/>
      <sz val="10"/>
      <name val="Arial Narrow"/>
      <family val="2"/>
    </font>
    <font>
      <sz val="10"/>
      <color theme="1"/>
      <name val="Arial Narrow"/>
      <family val="2"/>
    </font>
    <font>
      <u/>
      <sz val="10"/>
      <color theme="1"/>
      <name val="Arial Narrow"/>
      <family val="2"/>
    </font>
    <font>
      <sz val="12"/>
      <color theme="1"/>
      <name val="Arial Narrow"/>
      <family val="2"/>
    </font>
    <font>
      <u/>
      <sz val="10"/>
      <name val="Arial Narrow"/>
      <family val="2"/>
    </font>
    <font>
      <sz val="10"/>
      <color theme="7" tint="0.59999389629810485"/>
      <name val="Arial Narrow"/>
      <family val="2"/>
    </font>
    <font>
      <sz val="10"/>
      <name val="Arial"/>
      <family val="2"/>
    </font>
    <font>
      <sz val="10"/>
      <color theme="0"/>
      <name val="Arial Narrow"/>
      <family val="2"/>
    </font>
    <font>
      <sz val="11"/>
      <color indexed="8"/>
      <name val="Calibri"/>
      <family val="2"/>
      <charset val="1"/>
    </font>
    <font>
      <sz val="11"/>
      <name val="Arial Narrow"/>
      <family val="2"/>
    </font>
    <font>
      <sz val="11"/>
      <color theme="1"/>
      <name val="Arial Narrow"/>
      <family val="2"/>
    </font>
    <font>
      <b/>
      <sz val="10"/>
      <name val="Calibri"/>
      <family val="2"/>
      <scheme val="minor"/>
    </font>
    <font>
      <sz val="10"/>
      <name val="Calibri"/>
      <family val="2"/>
      <scheme val="minor"/>
    </font>
    <font>
      <sz val="10"/>
      <color rgb="FFFF0000"/>
      <name val="Calibri"/>
      <family val="2"/>
      <scheme val="minor"/>
    </font>
    <font>
      <b/>
      <sz val="14"/>
      <color theme="1"/>
      <name val="Calibri"/>
      <family val="2"/>
      <scheme val="minor"/>
    </font>
    <font>
      <sz val="14"/>
      <color theme="1"/>
      <name val="Calibri"/>
      <family val="2"/>
      <scheme val="minor"/>
    </font>
  </fonts>
  <fills count="13">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3FC71F"/>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bgColor indexed="9"/>
      </patternFill>
    </fill>
    <fill>
      <patternFill patternType="solid">
        <fgColor rgb="FF00B0F0"/>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0" fontId="1" fillId="0" borderId="0"/>
    <xf numFmtId="0" fontId="15" fillId="0" borderId="0"/>
    <xf numFmtId="164" fontId="17" fillId="0" borderId="0"/>
    <xf numFmtId="0" fontId="1" fillId="0" borderId="0"/>
    <xf numFmtId="9" fontId="1" fillId="0" borderId="0" applyFont="0" applyFill="0" applyBorder="0" applyAlignment="0" applyProtection="0"/>
  </cellStyleXfs>
  <cellXfs count="124">
    <xf numFmtId="0" fontId="0" fillId="0" borderId="0" xfId="0"/>
    <xf numFmtId="0" fontId="7" fillId="6" borderId="1" xfId="2" applyFont="1" applyFill="1" applyBorder="1" applyAlignment="1">
      <alignment horizontal="center" vertical="center" textRotation="90" wrapText="1"/>
    </xf>
    <xf numFmtId="0" fontId="7" fillId="2" borderId="1" xfId="2" applyFont="1" applyFill="1" applyBorder="1" applyAlignment="1">
      <alignment horizontal="center" vertical="center" textRotation="90" wrapText="1"/>
    </xf>
    <xf numFmtId="0" fontId="8" fillId="3" borderId="1" xfId="0" applyFont="1" applyFill="1" applyBorder="1" applyAlignment="1">
      <alignment horizontal="center" vertical="center" wrapText="1"/>
    </xf>
    <xf numFmtId="0" fontId="10" fillId="3" borderId="1" xfId="2" applyFont="1" applyFill="1" applyBorder="1" applyAlignment="1">
      <alignment horizontal="center" vertical="center" wrapText="1"/>
    </xf>
    <xf numFmtId="14" fontId="10" fillId="3" borderId="1" xfId="2" applyNumberFormat="1" applyFont="1" applyFill="1" applyBorder="1" applyAlignment="1">
      <alignment horizontal="center" vertical="center" wrapText="1"/>
    </xf>
    <xf numFmtId="9" fontId="10" fillId="3" borderId="1" xfId="1" applyFont="1" applyFill="1" applyBorder="1" applyAlignment="1">
      <alignment horizontal="center" vertical="center" wrapText="1"/>
    </xf>
    <xf numFmtId="0" fontId="11" fillId="3" borderId="1" xfId="2" applyFont="1" applyFill="1" applyBorder="1" applyAlignment="1">
      <alignment horizontal="center" vertical="center" wrapText="1"/>
    </xf>
    <xf numFmtId="1" fontId="10" fillId="3" borderId="1" xfId="2" applyNumberFormat="1" applyFont="1" applyFill="1" applyBorder="1" applyAlignment="1">
      <alignment horizontal="center" vertical="center" wrapText="1"/>
    </xf>
    <xf numFmtId="0" fontId="12" fillId="3" borderId="1" xfId="2" applyFont="1" applyFill="1" applyBorder="1" applyAlignment="1">
      <alignment horizontal="center" vertical="center" wrapText="1"/>
    </xf>
    <xf numFmtId="1" fontId="12" fillId="3" borderId="1" xfId="2" applyNumberFormat="1" applyFont="1" applyFill="1" applyBorder="1" applyAlignment="1">
      <alignment horizontal="center" vertical="center" wrapText="1"/>
    </xf>
    <xf numFmtId="9" fontId="12" fillId="3" borderId="1" xfId="1" applyFont="1" applyFill="1" applyBorder="1" applyAlignment="1">
      <alignment horizontal="center" vertical="center" wrapText="1"/>
    </xf>
    <xf numFmtId="9" fontId="12" fillId="3" borderId="1" xfId="2"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3" borderId="1" xfId="2" applyFont="1" applyFill="1" applyBorder="1" applyAlignment="1">
      <alignment horizontal="center" vertical="center" wrapText="1"/>
    </xf>
    <xf numFmtId="10" fontId="12" fillId="3" borderId="1" xfId="2" applyNumberFormat="1" applyFont="1" applyFill="1" applyBorder="1" applyAlignment="1">
      <alignment horizontal="center" vertical="center" wrapText="1"/>
    </xf>
    <xf numFmtId="0" fontId="13" fillId="3" borderId="1" xfId="3" applyFont="1" applyFill="1" applyBorder="1" applyAlignment="1" applyProtection="1">
      <alignment horizontal="center" vertical="center" wrapText="1"/>
      <protection hidden="1"/>
    </xf>
    <xf numFmtId="0" fontId="8" fillId="10" borderId="1" xfId="0" applyFont="1" applyFill="1" applyBorder="1" applyAlignment="1">
      <alignment horizontal="center" vertical="center" wrapText="1"/>
    </xf>
    <xf numFmtId="9" fontId="8" fillId="3" borderId="1" xfId="0" applyNumberFormat="1" applyFont="1" applyFill="1" applyBorder="1" applyAlignment="1">
      <alignment horizontal="center" vertical="center"/>
    </xf>
    <xf numFmtId="9" fontId="8" fillId="3" borderId="1" xfId="2" applyNumberFormat="1" applyFont="1" applyFill="1" applyBorder="1" applyAlignment="1">
      <alignment horizontal="center" vertical="center" wrapText="1"/>
    </xf>
    <xf numFmtId="0" fontId="8" fillId="3" borderId="1" xfId="2" applyFont="1" applyFill="1" applyBorder="1" applyAlignment="1">
      <alignment horizontal="center" vertical="center" wrapText="1"/>
    </xf>
    <xf numFmtId="1" fontId="10" fillId="3" borderId="1" xfId="1" applyNumberFormat="1" applyFont="1" applyFill="1" applyBorder="1" applyAlignment="1">
      <alignment horizontal="center" vertical="center" wrapText="1"/>
    </xf>
    <xf numFmtId="0" fontId="13" fillId="3" borderId="1" xfId="2" applyFont="1" applyFill="1" applyBorder="1" applyAlignment="1">
      <alignment horizontal="center" vertical="center" wrapText="1"/>
    </xf>
    <xf numFmtId="0" fontId="15" fillId="3" borderId="1" xfId="0" applyFont="1" applyFill="1" applyBorder="1" applyAlignment="1">
      <alignment horizontal="center" vertical="center" wrapText="1"/>
    </xf>
    <xf numFmtId="0" fontId="8" fillId="3" borderId="1" xfId="3" applyFont="1" applyFill="1" applyBorder="1" applyAlignment="1" applyProtection="1">
      <alignment horizontal="center" vertical="center" wrapText="1"/>
      <protection hidden="1"/>
    </xf>
    <xf numFmtId="0" fontId="11" fillId="3" borderId="1" xfId="3" applyFont="1" applyFill="1" applyBorder="1" applyAlignment="1">
      <alignment horizontal="center" vertical="center" wrapText="1"/>
    </xf>
    <xf numFmtId="9" fontId="10" fillId="0" borderId="1" xfId="1" applyFont="1" applyFill="1" applyBorder="1" applyAlignment="1">
      <alignment horizontal="center" vertical="center" wrapText="1"/>
    </xf>
    <xf numFmtId="9" fontId="10" fillId="0" borderId="1" xfId="2" applyNumberFormat="1" applyFont="1" applyBorder="1" applyAlignment="1">
      <alignment horizontal="center" vertical="center" wrapText="1"/>
    </xf>
    <xf numFmtId="0" fontId="8" fillId="3" borderId="1" xfId="0" applyFont="1" applyFill="1" applyBorder="1" applyAlignment="1">
      <alignment horizontal="center" vertical="center"/>
    </xf>
    <xf numFmtId="0" fontId="8" fillId="3" borderId="1" xfId="1" applyNumberFormat="1" applyFont="1" applyFill="1" applyBorder="1" applyAlignment="1">
      <alignment horizontal="center" vertical="center" wrapText="1"/>
    </xf>
    <xf numFmtId="0" fontId="13" fillId="3" borderId="1" xfId="4" applyNumberFormat="1" applyFont="1" applyFill="1" applyBorder="1" applyAlignment="1">
      <alignment horizontal="center" vertical="center" wrapText="1"/>
    </xf>
    <xf numFmtId="0" fontId="10" fillId="3" borderId="1" xfId="3" applyFont="1" applyFill="1" applyBorder="1" applyAlignment="1">
      <alignment horizontal="center" vertical="center" wrapText="1"/>
    </xf>
    <xf numFmtId="0" fontId="8" fillId="3" borderId="1" xfId="3" applyFont="1" applyFill="1" applyBorder="1" applyAlignment="1">
      <alignment horizontal="center" vertical="center" wrapText="1"/>
    </xf>
    <xf numFmtId="0" fontId="10" fillId="3" borderId="1" xfId="1" applyNumberFormat="1" applyFont="1" applyFill="1" applyBorder="1" applyAlignment="1">
      <alignment horizontal="center" vertical="center" wrapText="1"/>
    </xf>
    <xf numFmtId="9" fontId="8" fillId="3" borderId="1" xfId="0" applyNumberFormat="1" applyFont="1" applyFill="1" applyBorder="1" applyAlignment="1">
      <alignment horizontal="center" vertical="center" wrapText="1"/>
    </xf>
    <xf numFmtId="9" fontId="18" fillId="3" borderId="1" xfId="1" applyFont="1" applyFill="1" applyBorder="1" applyAlignment="1">
      <alignment horizontal="center" vertical="center" wrapText="1"/>
    </xf>
    <xf numFmtId="9" fontId="18" fillId="3" borderId="1" xfId="0" applyNumberFormat="1" applyFont="1" applyFill="1" applyBorder="1" applyAlignment="1">
      <alignment horizontal="center" vertical="center" wrapText="1"/>
    </xf>
    <xf numFmtId="9" fontId="19" fillId="3" borderId="1" xfId="1" applyFont="1" applyFill="1" applyBorder="1" applyAlignment="1">
      <alignment horizontal="center" vertical="center" wrapText="1"/>
    </xf>
    <xf numFmtId="9" fontId="19" fillId="3" borderId="1" xfId="2" applyNumberFormat="1" applyFont="1" applyFill="1" applyBorder="1" applyAlignment="1">
      <alignment horizontal="center" vertical="center" wrapText="1"/>
    </xf>
    <xf numFmtId="9" fontId="1" fillId="3" borderId="1" xfId="1" applyFont="1" applyFill="1" applyBorder="1" applyAlignment="1">
      <alignment horizontal="center" vertical="center" wrapText="1"/>
    </xf>
    <xf numFmtId="0" fontId="19" fillId="3" borderId="1" xfId="2" applyFont="1" applyFill="1" applyBorder="1" applyAlignment="1">
      <alignment horizontal="center" vertical="center" wrapText="1"/>
    </xf>
    <xf numFmtId="9" fontId="10" fillId="12" borderId="1" xfId="2" applyNumberFormat="1" applyFont="1" applyFill="1" applyBorder="1" applyAlignment="1">
      <alignment horizontal="center" vertical="center" wrapText="1"/>
    </xf>
    <xf numFmtId="0" fontId="10" fillId="8" borderId="1" xfId="2" applyFont="1" applyFill="1" applyBorder="1" applyAlignment="1">
      <alignment horizontal="center" vertical="center" wrapText="1"/>
    </xf>
    <xf numFmtId="0" fontId="7" fillId="5" borderId="1" xfId="2" applyFont="1" applyFill="1" applyBorder="1" applyAlignment="1">
      <alignment horizontal="center" vertical="center" wrapText="1"/>
    </xf>
    <xf numFmtId="0" fontId="9" fillId="5" borderId="1" xfId="0" applyFont="1" applyFill="1" applyBorder="1" applyAlignment="1">
      <alignment horizontal="center" vertical="center" wrapText="1"/>
    </xf>
    <xf numFmtId="9" fontId="10" fillId="3" borderId="1" xfId="2" applyNumberFormat="1" applyFont="1" applyFill="1" applyBorder="1" applyAlignment="1">
      <alignment horizontal="center" vertical="center" wrapText="1"/>
    </xf>
    <xf numFmtId="10" fontId="10" fillId="3" borderId="1" xfId="2" applyNumberFormat="1" applyFont="1" applyFill="1" applyBorder="1" applyAlignment="1">
      <alignment horizontal="center" vertical="center" wrapText="1"/>
    </xf>
    <xf numFmtId="4" fontId="10" fillId="12" borderId="1" xfId="2" applyNumberFormat="1" applyFont="1" applyFill="1" applyBorder="1" applyAlignment="1">
      <alignment horizontal="center" vertical="center" wrapText="1"/>
    </xf>
    <xf numFmtId="10" fontId="10" fillId="12" borderId="1" xfId="1" applyNumberFormat="1" applyFont="1" applyFill="1" applyBorder="1" applyAlignment="1">
      <alignment horizontal="center" vertical="center" wrapText="1"/>
    </xf>
    <xf numFmtId="10" fontId="10" fillId="12" borderId="1" xfId="2" applyNumberFormat="1" applyFont="1" applyFill="1" applyBorder="1" applyAlignment="1">
      <alignment horizontal="center" vertical="center" wrapText="1"/>
    </xf>
    <xf numFmtId="9" fontId="10" fillId="12" borderId="1" xfId="1" applyNumberFormat="1" applyFont="1" applyFill="1" applyBorder="1" applyAlignment="1">
      <alignment horizontal="center" vertical="center" wrapText="1"/>
    </xf>
    <xf numFmtId="0" fontId="8" fillId="8" borderId="1" xfId="0" applyFont="1" applyFill="1" applyBorder="1" applyAlignment="1">
      <alignment horizontal="center" vertical="center" wrapText="1"/>
    </xf>
    <xf numFmtId="9" fontId="8" fillId="8" borderId="1" xfId="0" applyNumberFormat="1" applyFont="1" applyFill="1" applyBorder="1" applyAlignment="1">
      <alignment horizontal="center" vertical="center" wrapText="1"/>
    </xf>
    <xf numFmtId="9" fontId="10" fillId="3" borderId="1" xfId="2"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10" fontId="10" fillId="3" borderId="1" xfId="2" applyNumberFormat="1" applyFont="1" applyFill="1" applyBorder="1" applyAlignment="1">
      <alignment horizontal="center" vertical="center" wrapText="1"/>
    </xf>
    <xf numFmtId="0" fontId="7" fillId="5" borderId="1" xfId="2" applyFont="1" applyFill="1" applyBorder="1" applyAlignment="1">
      <alignment horizontal="center" vertical="center" wrapText="1"/>
    </xf>
    <xf numFmtId="0" fontId="7" fillId="6" borderId="1" xfId="2" applyFont="1" applyFill="1" applyBorder="1" applyAlignment="1">
      <alignment horizontal="center" vertical="center" wrapText="1"/>
    </xf>
    <xf numFmtId="0" fontId="8" fillId="5" borderId="1" xfId="0" applyFont="1" applyFill="1" applyBorder="1" applyAlignment="1">
      <alignment horizontal="center" vertical="center" wrapText="1"/>
    </xf>
    <xf numFmtId="9" fontId="8" fillId="3" borderId="1" xfId="1" applyFont="1" applyFill="1" applyBorder="1" applyAlignment="1">
      <alignment horizontal="center" vertical="center" wrapText="1"/>
    </xf>
    <xf numFmtId="0" fontId="8" fillId="3" borderId="1" xfId="0" applyFont="1" applyFill="1" applyBorder="1" applyAlignment="1">
      <alignment horizontal="center" vertical="center" wrapText="1"/>
    </xf>
    <xf numFmtId="4" fontId="4" fillId="0" borderId="1" xfId="2" applyNumberFormat="1" applyFont="1" applyBorder="1" applyAlignment="1">
      <alignment horizontal="center" vertical="center" wrapText="1"/>
    </xf>
    <xf numFmtId="0" fontId="0" fillId="0" borderId="1" xfId="0" applyBorder="1" applyAlignment="1">
      <alignment horizontal="center" vertical="center" wrapText="1"/>
    </xf>
    <xf numFmtId="0" fontId="7" fillId="3" borderId="1" xfId="2" applyFont="1" applyFill="1" applyBorder="1" applyAlignment="1">
      <alignment horizontal="center" vertical="center" wrapText="1"/>
    </xf>
    <xf numFmtId="0" fontId="10" fillId="8" borderId="1" xfId="5"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 xfId="2" applyFont="1" applyFill="1" applyBorder="1" applyAlignment="1">
      <alignment horizontal="center" vertical="center" wrapText="1"/>
    </xf>
    <xf numFmtId="0" fontId="8" fillId="3" borderId="1" xfId="2" applyFont="1" applyFill="1" applyBorder="1" applyAlignment="1" applyProtection="1">
      <alignment horizontal="center" vertical="center" wrapText="1"/>
      <protection hidden="1"/>
    </xf>
    <xf numFmtId="0" fontId="8" fillId="3" borderId="1" xfId="4" applyNumberFormat="1" applyFont="1" applyFill="1" applyBorder="1" applyAlignment="1">
      <alignment horizontal="center" vertical="center" wrapText="1"/>
    </xf>
    <xf numFmtId="4" fontId="2" fillId="0" borderId="1" xfId="2" applyNumberFormat="1" applyFont="1" applyBorder="1" applyAlignment="1">
      <alignment horizontal="center" vertical="center"/>
    </xf>
    <xf numFmtId="0" fontId="20" fillId="4" borderId="1" xfId="0" applyFont="1" applyFill="1" applyBorder="1" applyAlignment="1">
      <alignment horizontal="center" vertical="center"/>
    </xf>
    <xf numFmtId="0" fontId="20" fillId="4" borderId="1" xfId="0" applyFont="1" applyFill="1" applyBorder="1" applyAlignment="1">
      <alignment horizontal="center" vertical="center"/>
    </xf>
    <xf numFmtId="0" fontId="20" fillId="3" borderId="1" xfId="0" applyFont="1" applyFill="1" applyBorder="1" applyAlignment="1">
      <alignment horizontal="center" vertical="center"/>
    </xf>
    <xf numFmtId="0" fontId="21" fillId="3" borderId="1" xfId="0" applyFont="1" applyFill="1" applyBorder="1" applyAlignment="1">
      <alignment horizontal="center" vertical="center"/>
    </xf>
    <xf numFmtId="0" fontId="21" fillId="0" borderId="1" xfId="0" applyFont="1" applyBorder="1" applyAlignment="1">
      <alignment horizontal="center" vertical="center"/>
    </xf>
    <xf numFmtId="0" fontId="21" fillId="0" borderId="1" xfId="0" applyFont="1" applyBorder="1" applyAlignment="1">
      <alignment horizontal="center" vertical="center"/>
    </xf>
    <xf numFmtId="9" fontId="10" fillId="12" borderId="1" xfId="1" applyFont="1" applyFill="1" applyBorder="1" applyAlignment="1">
      <alignment horizontal="center" vertical="center" wrapText="1"/>
    </xf>
    <xf numFmtId="10" fontId="8" fillId="12" borderId="1" xfId="5" applyNumberFormat="1" applyFont="1" applyFill="1" applyBorder="1" applyAlignment="1">
      <alignment horizontal="center" vertical="center" wrapText="1"/>
    </xf>
    <xf numFmtId="9" fontId="8" fillId="12" borderId="1" xfId="5" applyNumberFormat="1" applyFont="1" applyFill="1" applyBorder="1" applyAlignment="1">
      <alignment horizontal="center" vertical="center" wrapText="1"/>
    </xf>
    <xf numFmtId="9" fontId="8" fillId="12" borderId="1" xfId="6" applyFont="1" applyFill="1" applyBorder="1" applyAlignment="1">
      <alignment horizontal="center" vertical="center" wrapText="1"/>
    </xf>
    <xf numFmtId="10" fontId="8" fillId="12" borderId="1" xfId="2" applyNumberFormat="1" applyFont="1" applyFill="1" applyBorder="1" applyAlignment="1">
      <alignment horizontal="center" vertical="center" wrapText="1"/>
    </xf>
    <xf numFmtId="9" fontId="8" fillId="12" borderId="1" xfId="2" applyNumberFormat="1" applyFont="1" applyFill="1" applyBorder="1" applyAlignment="1">
      <alignment horizontal="center" vertical="center" wrapText="1"/>
    </xf>
    <xf numFmtId="9" fontId="8" fillId="12" borderId="1" xfId="1" applyFont="1" applyFill="1" applyBorder="1" applyAlignment="1">
      <alignment horizontal="center" vertical="center" wrapText="1"/>
    </xf>
    <xf numFmtId="9" fontId="12" fillId="12" borderId="1" xfId="2" applyNumberFormat="1" applyFont="1" applyFill="1" applyBorder="1" applyAlignment="1">
      <alignment horizontal="center" vertical="center" wrapText="1"/>
    </xf>
    <xf numFmtId="4" fontId="10" fillId="12" borderId="1" xfId="1" applyNumberFormat="1" applyFont="1" applyFill="1" applyBorder="1" applyAlignment="1">
      <alignment horizontal="center" vertical="center" wrapText="1"/>
    </xf>
    <xf numFmtId="9" fontId="8" fillId="12" borderId="1" xfId="0" applyNumberFormat="1" applyFont="1" applyFill="1" applyBorder="1" applyAlignment="1">
      <alignment horizontal="center" vertical="center" wrapText="1"/>
    </xf>
    <xf numFmtId="0" fontId="10" fillId="12" borderId="1" xfId="2" applyFont="1" applyFill="1" applyBorder="1" applyAlignment="1">
      <alignment horizontal="center" vertical="center" wrapText="1"/>
    </xf>
    <xf numFmtId="1" fontId="8" fillId="12" borderId="1" xfId="1" applyNumberFormat="1" applyFont="1" applyFill="1" applyBorder="1" applyAlignment="1">
      <alignment horizontal="center" vertical="center" wrapText="1"/>
    </xf>
    <xf numFmtId="1" fontId="8" fillId="12" borderId="1" xfId="0" applyNumberFormat="1" applyFont="1" applyFill="1" applyBorder="1" applyAlignment="1">
      <alignment horizontal="center" vertical="center" wrapText="1"/>
    </xf>
    <xf numFmtId="4" fontId="2" fillId="0" borderId="1" xfId="2" applyNumberFormat="1" applyFont="1" applyBorder="1" applyAlignment="1">
      <alignment horizontal="center" vertical="center"/>
    </xf>
    <xf numFmtId="4" fontId="3" fillId="0" borderId="1" xfId="2" applyNumberFormat="1" applyFont="1" applyBorder="1" applyAlignment="1">
      <alignment horizontal="center" vertical="center" wrapText="1"/>
    </xf>
    <xf numFmtId="4" fontId="3" fillId="2" borderId="1" xfId="2" applyNumberFormat="1" applyFont="1" applyFill="1" applyBorder="1" applyAlignment="1">
      <alignment horizontal="center" vertical="center" wrapText="1"/>
    </xf>
    <xf numFmtId="4" fontId="2" fillId="3" borderId="1" xfId="2" applyNumberFormat="1" applyFont="1" applyFill="1" applyBorder="1" applyAlignment="1">
      <alignment horizontal="center" vertical="center"/>
    </xf>
    <xf numFmtId="0" fontId="23" fillId="3" borderId="1" xfId="2" applyFont="1" applyFill="1" applyBorder="1" applyAlignment="1">
      <alignment horizontal="center" vertical="center" wrapText="1"/>
    </xf>
    <xf numFmtId="0" fontId="24" fillId="0" borderId="1" xfId="0" applyFont="1" applyBorder="1" applyAlignment="1">
      <alignment horizontal="center" vertical="center" wrapText="1"/>
    </xf>
    <xf numFmtId="0" fontId="23" fillId="3" borderId="1" xfId="2" applyFont="1" applyFill="1" applyBorder="1" applyAlignment="1">
      <alignment horizontal="center" vertical="center" wrapText="1"/>
    </xf>
    <xf numFmtId="0" fontId="5" fillId="4" borderId="1" xfId="0" applyFont="1" applyFill="1" applyBorder="1" applyAlignment="1">
      <alignment horizontal="center" vertical="center"/>
    </xf>
    <xf numFmtId="0" fontId="5" fillId="2" borderId="1" xfId="0" applyFont="1" applyFill="1" applyBorder="1" applyAlignment="1">
      <alignment horizontal="center" vertical="center"/>
    </xf>
    <xf numFmtId="0" fontId="2" fillId="3" borderId="1" xfId="2" applyFont="1" applyFill="1" applyBorder="1" applyAlignment="1">
      <alignment horizontal="center" vertical="center"/>
    </xf>
    <xf numFmtId="0" fontId="6" fillId="0" borderId="1" xfId="0" applyFont="1" applyBorder="1" applyAlignment="1">
      <alignment horizontal="center" vertical="center"/>
    </xf>
    <xf numFmtId="0" fontId="6" fillId="2" borderId="1" xfId="0" applyFont="1" applyFill="1" applyBorder="1" applyAlignment="1">
      <alignment horizontal="center" vertical="center"/>
    </xf>
    <xf numFmtId="0" fontId="7" fillId="2" borderId="1" xfId="2" applyFont="1" applyFill="1" applyBorder="1" applyAlignment="1">
      <alignment horizontal="center" vertical="center" wrapText="1"/>
    </xf>
    <xf numFmtId="0" fontId="4" fillId="0" borderId="1" xfId="2" applyFont="1" applyBorder="1" applyAlignment="1">
      <alignment horizontal="center" vertical="center"/>
    </xf>
    <xf numFmtId="0" fontId="2" fillId="0" borderId="1" xfId="2" applyFont="1" applyBorder="1" applyAlignment="1">
      <alignment horizontal="center" vertical="center"/>
    </xf>
    <xf numFmtId="0" fontId="10" fillId="3" borderId="1" xfId="2" applyFont="1" applyFill="1" applyBorder="1" applyAlignment="1">
      <alignment horizontal="center" vertical="center" wrapText="1"/>
    </xf>
    <xf numFmtId="0" fontId="7" fillId="3" borderId="1" xfId="2"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0" borderId="1" xfId="2" applyFont="1" applyBorder="1" applyAlignment="1">
      <alignment horizontal="center" vertical="center" wrapText="1"/>
    </xf>
    <xf numFmtId="0" fontId="15"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3" borderId="1" xfId="2" applyFont="1" applyFill="1" applyBorder="1" applyAlignment="1" applyProtection="1">
      <alignment horizontal="center" vertical="center" wrapText="1"/>
      <protection hidden="1"/>
    </xf>
    <xf numFmtId="9" fontId="8" fillId="3" borderId="1" xfId="2" applyNumberFormat="1"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0" borderId="1" xfId="0" applyFont="1" applyBorder="1" applyAlignment="1">
      <alignment horizontal="center" vertical="center"/>
    </xf>
    <xf numFmtId="0" fontId="21" fillId="11" borderId="1" xfId="0" applyFont="1" applyFill="1" applyBorder="1" applyAlignment="1">
      <alignment horizontal="center" vertical="center"/>
    </xf>
    <xf numFmtId="0" fontId="20" fillId="11" borderId="1" xfId="0" applyFont="1" applyFill="1" applyBorder="1" applyAlignment="1">
      <alignment horizontal="center" vertical="center"/>
    </xf>
    <xf numFmtId="0" fontId="22" fillId="3" borderId="1" xfId="0" applyFont="1" applyFill="1" applyBorder="1" applyAlignment="1">
      <alignment horizontal="center" vertical="center"/>
    </xf>
    <xf numFmtId="0" fontId="23" fillId="3" borderId="1" xfId="2" applyFont="1" applyFill="1" applyBorder="1" applyAlignment="1">
      <alignment horizontal="center" vertical="center"/>
    </xf>
    <xf numFmtId="0" fontId="2" fillId="3" borderId="1" xfId="2" applyFont="1" applyFill="1" applyBorder="1" applyAlignment="1">
      <alignment horizontal="center" vertical="center" wrapText="1"/>
    </xf>
    <xf numFmtId="0" fontId="2" fillId="0" borderId="1" xfId="2" applyFont="1" applyBorder="1" applyAlignment="1">
      <alignment horizontal="center" vertical="center" wrapText="1"/>
    </xf>
    <xf numFmtId="0" fontId="2" fillId="2" borderId="1" xfId="2" applyFont="1" applyFill="1" applyBorder="1" applyAlignment="1">
      <alignment horizontal="center" vertical="center" wrapText="1"/>
    </xf>
    <xf numFmtId="0" fontId="8" fillId="8" borderId="1" xfId="3" applyFont="1" applyFill="1" applyBorder="1" applyAlignment="1" applyProtection="1">
      <alignment horizontal="center" vertical="center" wrapText="1"/>
      <protection hidden="1"/>
    </xf>
    <xf numFmtId="0" fontId="8" fillId="8" borderId="1" xfId="0" applyFont="1" applyFill="1" applyBorder="1" applyAlignment="1">
      <alignment horizontal="center" vertical="center" wrapText="1"/>
    </xf>
  </cellXfs>
  <cellStyles count="7">
    <cellStyle name="Millares 2 2" xfId="4" xr:uid="{E2CCB895-01B7-4CCD-A14A-6ECF64F90235}"/>
    <cellStyle name="Normal" xfId="0" builtinId="0"/>
    <cellStyle name="Normal 2 2" xfId="2" xr:uid="{038C8B04-338D-4BD0-93C0-7F07C622D8BF}"/>
    <cellStyle name="Normal 2 2 2" xfId="3" xr:uid="{1C7A3D3B-0BD7-4C80-84DC-3B95778E7733}"/>
    <cellStyle name="Normal 2 2 4" xfId="5" xr:uid="{3736B20C-5D95-4BEF-B6F2-4A8AF8CE7391}"/>
    <cellStyle name="Porcentaje" xfId="1" builtinId="5"/>
    <cellStyle name="Porcentaje 2" xfId="6" xr:uid="{A046987A-2002-4E47-8B2A-16803DEAFB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328083</xdr:colOff>
      <xdr:row>0</xdr:row>
      <xdr:rowOff>63499</xdr:rowOff>
    </xdr:from>
    <xdr:to>
      <xdr:col>1</xdr:col>
      <xdr:colOff>1397000</xdr:colOff>
      <xdr:row>2</xdr:row>
      <xdr:rowOff>114300</xdr:rowOff>
    </xdr:to>
    <xdr:pic>
      <xdr:nvPicPr>
        <xdr:cNvPr id="2" name="Imagen 6" descr="Inicio">
          <a:extLst>
            <a:ext uri="{FF2B5EF4-FFF2-40B4-BE49-F238E27FC236}">
              <a16:creationId xmlns:a16="http://schemas.microsoft.com/office/drawing/2014/main" id="{3132C9F8-1C8D-4508-93C9-5EB1F857F1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4783" y="63499"/>
          <a:ext cx="1068917" cy="984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42333</xdr:colOff>
      <xdr:row>0</xdr:row>
      <xdr:rowOff>0</xdr:rowOff>
    </xdr:from>
    <xdr:to>
      <xdr:col>3</xdr:col>
      <xdr:colOff>1678782</xdr:colOff>
      <xdr:row>2</xdr:row>
      <xdr:rowOff>285750</xdr:rowOff>
    </xdr:to>
    <xdr:pic>
      <xdr:nvPicPr>
        <xdr:cNvPr id="3" name="Imagen 2">
          <a:extLst>
            <a:ext uri="{FF2B5EF4-FFF2-40B4-BE49-F238E27FC236}">
              <a16:creationId xmlns:a16="http://schemas.microsoft.com/office/drawing/2014/main" id="{5B039389-38B3-4747-BA7C-1AB2EE7484B7}"/>
            </a:ext>
          </a:extLst>
        </xdr:cNvPr>
        <xdr:cNvPicPr/>
      </xdr:nvPicPr>
      <xdr:blipFill rotWithShape="1">
        <a:blip xmlns:r="http://schemas.openxmlformats.org/officeDocument/2006/relationships" r:embed="rId2"/>
        <a:srcRect l="6604" t="11503" r="6222" b="13152"/>
        <a:stretch/>
      </xdr:blipFill>
      <xdr:spPr bwMode="auto">
        <a:xfrm>
          <a:off x="2204508" y="0"/>
          <a:ext cx="1636449" cy="121920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1D34A-E9CC-4831-834B-94249715E24F}">
  <dimension ref="B1:BD285"/>
  <sheetViews>
    <sheetView tabSelected="1" zoomScale="39" zoomScaleNormal="39" workbookViewId="0">
      <selection activeCell="A10" sqref="A10"/>
    </sheetView>
  </sheetViews>
  <sheetFormatPr baseColWidth="10" defaultColWidth="11.42578125" defaultRowHeight="48.75" customHeight="1" x14ac:dyDescent="0.25"/>
  <cols>
    <col min="1" max="1" width="4" style="104" customWidth="1"/>
    <col min="2" max="2" width="28.42578125" style="104" bestFit="1" customWidth="1"/>
    <col min="3" max="3" width="43.7109375" style="104" hidden="1" customWidth="1"/>
    <col min="4" max="4" width="28" style="104" bestFit="1" customWidth="1"/>
    <col min="5" max="5" width="28.7109375" style="104" bestFit="1" customWidth="1"/>
    <col min="6" max="6" width="27.5703125" style="104" bestFit="1" customWidth="1"/>
    <col min="7" max="7" width="28" style="104" bestFit="1" customWidth="1"/>
    <col min="8" max="8" width="28.7109375" style="104" bestFit="1" customWidth="1"/>
    <col min="9" max="9" width="29.28515625" style="104" bestFit="1" customWidth="1"/>
    <col min="10" max="10" width="26.85546875" style="104" customWidth="1"/>
    <col min="11" max="11" width="28.42578125" style="104" customWidth="1"/>
    <col min="12" max="12" width="31.5703125" style="120" customWidth="1"/>
    <col min="13" max="13" width="10.140625" style="120" customWidth="1"/>
    <col min="14" max="14" width="10" style="120" customWidth="1"/>
    <col min="15" max="15" width="14.28515625" style="120" customWidth="1"/>
    <col min="16" max="16" width="19.7109375" style="120" customWidth="1"/>
    <col min="17" max="17" width="16.42578125" style="120" customWidth="1"/>
    <col min="18" max="18" width="13" style="120" customWidth="1"/>
    <col min="19" max="19" width="11.5703125" style="120" customWidth="1"/>
    <col min="20" max="20" width="11.7109375" style="120" customWidth="1"/>
    <col min="21" max="21" width="10" style="120" customWidth="1"/>
    <col min="22" max="22" width="9.85546875" style="120" customWidth="1"/>
    <col min="23" max="23" width="7.85546875" style="121" customWidth="1"/>
    <col min="24" max="25" width="10.28515625" style="120" customWidth="1"/>
    <col min="26" max="26" width="6.42578125" style="121" customWidth="1"/>
    <col min="27" max="27" width="6.28515625" style="121" customWidth="1"/>
    <col min="28" max="28" width="8.28515625" style="121" customWidth="1"/>
    <col min="29" max="29" width="8" style="121" customWidth="1"/>
    <col min="30" max="30" width="11.85546875" style="120" customWidth="1"/>
    <col min="31" max="31" width="6" style="121" customWidth="1"/>
    <col min="32" max="33" width="10.28515625" style="120" customWidth="1"/>
    <col min="34" max="34" width="6.42578125" style="121" customWidth="1"/>
    <col min="35" max="35" width="6.28515625" style="121" customWidth="1"/>
    <col min="36" max="36" width="8.28515625" style="121" customWidth="1"/>
    <col min="37" max="37" width="8" style="121" customWidth="1"/>
    <col min="38" max="38" width="24.28515625" style="120" customWidth="1"/>
    <col min="39" max="39" width="14.42578125" style="120" customWidth="1"/>
    <col min="40" max="51" width="12.7109375" style="120" customWidth="1"/>
    <col min="52" max="52" width="18.5703125" style="120" customWidth="1"/>
    <col min="53" max="53" width="50.140625" style="99" customWidth="1"/>
    <col min="54" max="16384" width="11.42578125" style="104"/>
  </cols>
  <sheetData>
    <row r="1" spans="2:53" s="70" customFormat="1" ht="36.75" customHeight="1" x14ac:dyDescent="0.25">
      <c r="B1" s="90"/>
      <c r="D1" s="90"/>
      <c r="E1" s="91" t="s">
        <v>0</v>
      </c>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2"/>
      <c r="AI1" s="92"/>
      <c r="AJ1" s="92"/>
      <c r="AK1" s="92"/>
      <c r="AL1" s="91"/>
      <c r="AM1" s="91"/>
      <c r="AN1" s="91"/>
      <c r="AO1" s="91"/>
      <c r="AP1" s="91"/>
      <c r="AQ1" s="91"/>
      <c r="AR1" s="91"/>
      <c r="AS1" s="91"/>
      <c r="AT1" s="91"/>
      <c r="AU1" s="91"/>
      <c r="AV1" s="91"/>
      <c r="AW1" s="62" t="s">
        <v>1</v>
      </c>
      <c r="AX1" s="63"/>
      <c r="AY1" s="63"/>
      <c r="AZ1" s="63"/>
      <c r="BA1" s="93"/>
    </row>
    <row r="2" spans="2:53" s="70" customFormat="1" ht="36.75" customHeight="1" x14ac:dyDescent="0.25">
      <c r="B2" s="90"/>
      <c r="D2" s="90"/>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2"/>
      <c r="AI2" s="92"/>
      <c r="AJ2" s="92"/>
      <c r="AK2" s="92"/>
      <c r="AL2" s="91"/>
      <c r="AM2" s="91"/>
      <c r="AN2" s="91"/>
      <c r="AO2" s="91"/>
      <c r="AP2" s="91"/>
      <c r="AQ2" s="91"/>
      <c r="AR2" s="91"/>
      <c r="AS2" s="91"/>
      <c r="AT2" s="91"/>
      <c r="AU2" s="91"/>
      <c r="AV2" s="91"/>
      <c r="AW2" s="62" t="s">
        <v>2</v>
      </c>
      <c r="AX2" s="63"/>
      <c r="AY2" s="63"/>
      <c r="AZ2" s="63"/>
      <c r="BA2" s="93"/>
    </row>
    <row r="3" spans="2:53" s="70" customFormat="1" ht="36.75" customHeight="1" x14ac:dyDescent="0.25">
      <c r="B3" s="90"/>
      <c r="D3" s="90"/>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2"/>
      <c r="AI3" s="92"/>
      <c r="AJ3" s="92"/>
      <c r="AK3" s="92"/>
      <c r="AL3" s="91"/>
      <c r="AM3" s="91"/>
      <c r="AN3" s="91"/>
      <c r="AO3" s="91"/>
      <c r="AP3" s="91"/>
      <c r="AQ3" s="91"/>
      <c r="AR3" s="91"/>
      <c r="AS3" s="91"/>
      <c r="AT3" s="91"/>
      <c r="AU3" s="91"/>
      <c r="AV3" s="91"/>
      <c r="AW3" s="62" t="s">
        <v>3</v>
      </c>
      <c r="AX3" s="63"/>
      <c r="AY3" s="63"/>
      <c r="AZ3" s="63"/>
      <c r="BA3" s="93"/>
    </row>
    <row r="4" spans="2:53" s="99" customFormat="1" ht="36.75" customHeight="1" x14ac:dyDescent="0.25">
      <c r="B4" s="94" t="s">
        <v>4</v>
      </c>
      <c r="C4" s="95"/>
      <c r="D4" s="96">
        <v>2021</v>
      </c>
      <c r="E4" s="97" t="s">
        <v>5</v>
      </c>
      <c r="F4" s="97"/>
      <c r="G4" s="97"/>
      <c r="H4" s="97"/>
      <c r="I4" s="97"/>
      <c r="J4" s="97"/>
      <c r="K4" s="97"/>
      <c r="L4" s="97"/>
      <c r="M4" s="97"/>
      <c r="N4" s="97"/>
      <c r="O4" s="97"/>
      <c r="P4" s="97"/>
      <c r="Q4" s="97" t="s">
        <v>6</v>
      </c>
      <c r="R4" s="97"/>
      <c r="S4" s="97"/>
      <c r="T4" s="97"/>
      <c r="U4" s="97"/>
      <c r="V4" s="97"/>
      <c r="W4" s="97"/>
      <c r="X4" s="97"/>
      <c r="Y4" s="97"/>
      <c r="Z4" s="97"/>
      <c r="AA4" s="97"/>
      <c r="AB4" s="97"/>
      <c r="AC4" s="97"/>
      <c r="AD4" s="97"/>
      <c r="AE4" s="97"/>
      <c r="AF4" s="97"/>
      <c r="AG4" s="97"/>
      <c r="AH4" s="98"/>
      <c r="AI4" s="98"/>
      <c r="AJ4" s="98"/>
      <c r="AK4" s="98"/>
      <c r="AL4" s="97"/>
      <c r="AM4" s="97"/>
      <c r="AN4" s="97"/>
      <c r="AO4" s="97"/>
      <c r="AP4" s="97"/>
      <c r="AQ4" s="97"/>
      <c r="AR4" s="97"/>
      <c r="AS4" s="97"/>
      <c r="AT4" s="97"/>
      <c r="AU4" s="97"/>
      <c r="AV4" s="97"/>
    </row>
    <row r="5" spans="2:53" s="99" customFormat="1" ht="18.75" x14ac:dyDescent="0.25">
      <c r="B5" s="96" t="s">
        <v>7</v>
      </c>
      <c r="C5" s="94" t="s">
        <v>8</v>
      </c>
      <c r="D5" s="95"/>
      <c r="E5" s="95" t="s">
        <v>9</v>
      </c>
      <c r="F5" s="95"/>
      <c r="G5" s="95"/>
      <c r="H5" s="95"/>
      <c r="I5" s="95"/>
      <c r="J5" s="95"/>
      <c r="K5" s="95"/>
      <c r="L5" s="95"/>
      <c r="M5" s="95"/>
      <c r="N5" s="95"/>
      <c r="O5" s="95"/>
      <c r="P5" s="95"/>
      <c r="Q5" s="100" t="s">
        <v>10</v>
      </c>
      <c r="R5" s="100"/>
      <c r="S5" s="100"/>
      <c r="T5" s="100"/>
      <c r="U5" s="100"/>
      <c r="V5" s="100"/>
      <c r="W5" s="100"/>
      <c r="X5" s="100"/>
      <c r="Y5" s="100"/>
      <c r="Z5" s="100"/>
      <c r="AA5" s="100"/>
      <c r="AB5" s="100"/>
      <c r="AC5" s="100"/>
      <c r="AD5" s="100"/>
      <c r="AE5" s="100"/>
      <c r="AF5" s="100"/>
      <c r="AG5" s="100"/>
      <c r="AH5" s="101"/>
      <c r="AI5" s="101"/>
      <c r="AJ5" s="101"/>
      <c r="AK5" s="101"/>
      <c r="AL5" s="100"/>
      <c r="AM5" s="100"/>
      <c r="AN5" s="100"/>
      <c r="AO5" s="100"/>
      <c r="AP5" s="100"/>
      <c r="AQ5" s="100"/>
      <c r="AR5" s="100"/>
      <c r="AS5" s="100"/>
      <c r="AT5" s="100"/>
      <c r="AU5" s="100"/>
      <c r="AV5" s="100"/>
    </row>
    <row r="6" spans="2:53" s="99" customFormat="1" ht="18.75" x14ac:dyDescent="0.25">
      <c r="B6" s="96" t="s">
        <v>11</v>
      </c>
      <c r="C6" s="96"/>
      <c r="D6" s="96" t="s">
        <v>12</v>
      </c>
      <c r="E6" s="95"/>
      <c r="F6" s="95"/>
      <c r="G6" s="95"/>
      <c r="H6" s="95"/>
      <c r="I6" s="95"/>
      <c r="J6" s="95"/>
      <c r="K6" s="95"/>
      <c r="L6" s="95"/>
      <c r="M6" s="95"/>
      <c r="N6" s="95"/>
      <c r="O6" s="95"/>
      <c r="P6" s="95"/>
      <c r="Q6" s="100"/>
      <c r="R6" s="100"/>
      <c r="S6" s="100"/>
      <c r="T6" s="100"/>
      <c r="U6" s="100"/>
      <c r="V6" s="100"/>
      <c r="W6" s="100"/>
      <c r="X6" s="100"/>
      <c r="Y6" s="100"/>
      <c r="Z6" s="100"/>
      <c r="AA6" s="100"/>
      <c r="AB6" s="100"/>
      <c r="AC6" s="100"/>
      <c r="AD6" s="100"/>
      <c r="AE6" s="100"/>
      <c r="AF6" s="100"/>
      <c r="AG6" s="100"/>
      <c r="AH6" s="101"/>
      <c r="AI6" s="101"/>
      <c r="AJ6" s="101"/>
      <c r="AK6" s="101"/>
      <c r="AL6" s="100"/>
      <c r="AM6" s="100"/>
      <c r="AN6" s="100"/>
      <c r="AO6" s="100"/>
      <c r="AP6" s="100"/>
      <c r="AQ6" s="100"/>
      <c r="AR6" s="100"/>
      <c r="AS6" s="100"/>
      <c r="AT6" s="100"/>
      <c r="AU6" s="100"/>
      <c r="AV6" s="100"/>
    </row>
    <row r="7" spans="2:53" s="103" customFormat="1" ht="97.5" customHeight="1" x14ac:dyDescent="0.25">
      <c r="B7" s="57" t="s">
        <v>13</v>
      </c>
      <c r="C7" s="57" t="s">
        <v>14</v>
      </c>
      <c r="D7" s="57" t="s">
        <v>15</v>
      </c>
      <c r="E7" s="57" t="s">
        <v>16</v>
      </c>
      <c r="F7" s="57" t="s">
        <v>7</v>
      </c>
      <c r="G7" s="57" t="s">
        <v>17</v>
      </c>
      <c r="H7" s="57" t="s">
        <v>18</v>
      </c>
      <c r="I7" s="57" t="s">
        <v>19</v>
      </c>
      <c r="J7" s="57" t="s">
        <v>20</v>
      </c>
      <c r="K7" s="59"/>
      <c r="L7" s="59"/>
      <c r="M7" s="59"/>
      <c r="N7" s="59"/>
      <c r="O7" s="59"/>
      <c r="P7" s="59"/>
      <c r="Q7" s="57" t="s">
        <v>21</v>
      </c>
      <c r="R7" s="57" t="s">
        <v>22</v>
      </c>
      <c r="S7" s="57" t="s">
        <v>23</v>
      </c>
      <c r="T7" s="57"/>
      <c r="U7" s="57"/>
      <c r="V7" s="58" t="s">
        <v>24</v>
      </c>
      <c r="W7" s="58"/>
      <c r="X7" s="58"/>
      <c r="Y7" s="58"/>
      <c r="Z7" s="102" t="s">
        <v>25</v>
      </c>
      <c r="AA7" s="102"/>
      <c r="AB7" s="102"/>
      <c r="AC7" s="102"/>
      <c r="AD7" s="58" t="s">
        <v>26</v>
      </c>
      <c r="AE7" s="58"/>
      <c r="AF7" s="58"/>
      <c r="AG7" s="58"/>
      <c r="AH7" s="102" t="s">
        <v>25</v>
      </c>
      <c r="AI7" s="102"/>
      <c r="AJ7" s="102"/>
      <c r="AK7" s="102"/>
      <c r="AL7" s="57" t="s">
        <v>27</v>
      </c>
      <c r="AM7" s="57" t="s">
        <v>28</v>
      </c>
      <c r="AN7" s="54" t="s">
        <v>29</v>
      </c>
      <c r="AO7" s="54"/>
      <c r="AP7" s="54"/>
      <c r="AQ7" s="54"/>
      <c r="AR7" s="54"/>
      <c r="AS7" s="54"/>
      <c r="AT7" s="54"/>
      <c r="AU7" s="54"/>
      <c r="AV7" s="54"/>
      <c r="AW7" s="54"/>
      <c r="AX7" s="54"/>
      <c r="AY7" s="54"/>
      <c r="AZ7" s="54" t="s">
        <v>30</v>
      </c>
      <c r="BA7" s="55" t="s">
        <v>31</v>
      </c>
    </row>
    <row r="8" spans="2:53" s="103" customFormat="1" ht="145.5" customHeight="1" x14ac:dyDescent="0.25">
      <c r="B8" s="57"/>
      <c r="C8" s="57"/>
      <c r="D8" s="57"/>
      <c r="E8" s="57"/>
      <c r="F8" s="57"/>
      <c r="G8" s="57"/>
      <c r="H8" s="57"/>
      <c r="I8" s="57"/>
      <c r="J8" s="43" t="s">
        <v>32</v>
      </c>
      <c r="K8" s="43" t="s">
        <v>33</v>
      </c>
      <c r="L8" s="43" t="s">
        <v>34</v>
      </c>
      <c r="M8" s="43" t="s">
        <v>35</v>
      </c>
      <c r="N8" s="43" t="s">
        <v>36</v>
      </c>
      <c r="O8" s="43" t="s">
        <v>37</v>
      </c>
      <c r="P8" s="43" t="s">
        <v>38</v>
      </c>
      <c r="Q8" s="57"/>
      <c r="R8" s="59"/>
      <c r="S8" s="43" t="s">
        <v>39</v>
      </c>
      <c r="T8" s="43" t="s">
        <v>40</v>
      </c>
      <c r="U8" s="43" t="s">
        <v>41</v>
      </c>
      <c r="V8" s="1" t="s">
        <v>42</v>
      </c>
      <c r="W8" s="1" t="s">
        <v>43</v>
      </c>
      <c r="X8" s="1" t="s">
        <v>44</v>
      </c>
      <c r="Y8" s="1" t="s">
        <v>45</v>
      </c>
      <c r="Z8" s="2" t="s">
        <v>42</v>
      </c>
      <c r="AA8" s="2" t="s">
        <v>43</v>
      </c>
      <c r="AB8" s="2" t="s">
        <v>44</v>
      </c>
      <c r="AC8" s="2" t="s">
        <v>46</v>
      </c>
      <c r="AD8" s="1" t="s">
        <v>42</v>
      </c>
      <c r="AE8" s="1" t="s">
        <v>43</v>
      </c>
      <c r="AF8" s="1" t="s">
        <v>44</v>
      </c>
      <c r="AG8" s="1" t="s">
        <v>45</v>
      </c>
      <c r="AH8" s="2" t="s">
        <v>42</v>
      </c>
      <c r="AI8" s="2" t="s">
        <v>43</v>
      </c>
      <c r="AJ8" s="2" t="s">
        <v>44</v>
      </c>
      <c r="AK8" s="2" t="s">
        <v>46</v>
      </c>
      <c r="AL8" s="57"/>
      <c r="AM8" s="57"/>
      <c r="AN8" s="44" t="s">
        <v>47</v>
      </c>
      <c r="AO8" s="44" t="s">
        <v>48</v>
      </c>
      <c r="AP8" s="44" t="s">
        <v>49</v>
      </c>
      <c r="AQ8" s="44" t="s">
        <v>50</v>
      </c>
      <c r="AR8" s="44" t="s">
        <v>51</v>
      </c>
      <c r="AS8" s="44" t="s">
        <v>52</v>
      </c>
      <c r="AT8" s="44" t="s">
        <v>53</v>
      </c>
      <c r="AU8" s="44" t="s">
        <v>54</v>
      </c>
      <c r="AV8" s="44" t="s">
        <v>55</v>
      </c>
      <c r="AW8" s="44" t="s">
        <v>56</v>
      </c>
      <c r="AX8" s="44" t="s">
        <v>57</v>
      </c>
      <c r="AY8" s="44" t="s">
        <v>58</v>
      </c>
      <c r="AZ8" s="54"/>
      <c r="BA8" s="55"/>
    </row>
    <row r="9" spans="2:53" s="103" customFormat="1" ht="108.75" customHeight="1" x14ac:dyDescent="0.25">
      <c r="B9" s="4" t="s">
        <v>60</v>
      </c>
      <c r="C9" s="3" t="s">
        <v>61</v>
      </c>
      <c r="D9" s="3" t="s">
        <v>62</v>
      </c>
      <c r="E9" s="4" t="s">
        <v>63</v>
      </c>
      <c r="F9" s="64" t="s">
        <v>64</v>
      </c>
      <c r="G9" s="4" t="s">
        <v>65</v>
      </c>
      <c r="H9" s="4" t="s">
        <v>66</v>
      </c>
      <c r="I9" s="4" t="s">
        <v>67</v>
      </c>
      <c r="J9" s="3" t="s">
        <v>68</v>
      </c>
      <c r="K9" s="3" t="s">
        <v>69</v>
      </c>
      <c r="L9" s="3" t="s">
        <v>70</v>
      </c>
      <c r="M9" s="4" t="s">
        <v>71</v>
      </c>
      <c r="N9" s="3" t="s">
        <v>59</v>
      </c>
      <c r="O9" s="4" t="s">
        <v>72</v>
      </c>
      <c r="P9" s="4" t="s">
        <v>72</v>
      </c>
      <c r="Q9" s="45">
        <v>1</v>
      </c>
      <c r="R9" s="45">
        <v>0.34</v>
      </c>
      <c r="S9" s="3" t="s">
        <v>73</v>
      </c>
      <c r="T9" s="5">
        <v>44197</v>
      </c>
      <c r="U9" s="5">
        <v>44561</v>
      </c>
      <c r="V9" s="48">
        <v>0.98829999999999996</v>
      </c>
      <c r="W9" s="77">
        <v>1</v>
      </c>
      <c r="X9" s="48">
        <f t="shared" ref="X9:X15" si="0">+V9/W9</f>
        <v>0.98829999999999996</v>
      </c>
      <c r="Y9" s="49">
        <f t="shared" ref="Y9:Y15" si="1">25*X9/100</f>
        <v>0.24707499999999999</v>
      </c>
      <c r="Z9" s="6"/>
      <c r="AA9" s="45">
        <v>1</v>
      </c>
      <c r="AB9" s="6">
        <f t="shared" ref="AB9:AB47" si="2">IF(AA9=0,"N/A",Z9/AA9)</f>
        <v>0</v>
      </c>
      <c r="AC9" s="45">
        <f t="shared" ref="AC9:AC47" si="3">IF(AB9="N/A","N/A",(AB9*$R9))</f>
        <v>0</v>
      </c>
      <c r="AD9" s="6"/>
      <c r="AE9" s="6">
        <v>1</v>
      </c>
      <c r="AF9" s="6">
        <f t="shared" ref="AF9:AF16" si="4">IF(AE9=0,"N/A",AD9/AE9)</f>
        <v>0</v>
      </c>
      <c r="AG9" s="45">
        <f t="shared" ref="AG9:AG12" si="5">IF(AF9="N/A","N/A",(AF9*$R9))</f>
        <v>0</v>
      </c>
      <c r="AH9" s="6"/>
      <c r="AI9" s="45">
        <v>1</v>
      </c>
      <c r="AJ9" s="6">
        <f t="shared" ref="AJ9:AJ16" si="6">IF(AI9=0,"N/A",AH9/AI9)</f>
        <v>0</v>
      </c>
      <c r="AK9" s="45">
        <f t="shared" ref="AK9:AK13" si="7">IF(AJ9="N/A","N/A",(AJ9*$R9))</f>
        <v>0</v>
      </c>
      <c r="AL9" s="46">
        <f t="shared" ref="AL9:AL14" si="8">+Y9+AC9+AG9+AK9</f>
        <v>0.24707499999999999</v>
      </c>
      <c r="AM9" s="56">
        <f>+(AL9+AL10+AL11)/3</f>
        <v>0.23313333333333333</v>
      </c>
      <c r="AN9" s="3" t="s">
        <v>74</v>
      </c>
      <c r="AO9" s="3" t="s">
        <v>74</v>
      </c>
      <c r="AP9" s="3"/>
      <c r="AQ9" s="3"/>
      <c r="AR9" s="3"/>
      <c r="AS9" s="3"/>
      <c r="AT9" s="3"/>
      <c r="AU9" s="3"/>
      <c r="AV9" s="3" t="s">
        <v>74</v>
      </c>
      <c r="AW9" s="3"/>
      <c r="AX9" s="3"/>
      <c r="AY9" s="3"/>
      <c r="AZ9" s="3" t="s">
        <v>75</v>
      </c>
      <c r="BA9" s="51" t="s">
        <v>366</v>
      </c>
    </row>
    <row r="10" spans="2:53" ht="108.75" customHeight="1" x14ac:dyDescent="0.25">
      <c r="B10" s="4" t="s">
        <v>60</v>
      </c>
      <c r="C10" s="3" t="s">
        <v>61</v>
      </c>
      <c r="D10" s="3" t="s">
        <v>62</v>
      </c>
      <c r="E10" s="4" t="s">
        <v>63</v>
      </c>
      <c r="F10" s="64" t="s">
        <v>64</v>
      </c>
      <c r="G10" s="4" t="s">
        <v>65</v>
      </c>
      <c r="H10" s="4" t="s">
        <v>76</v>
      </c>
      <c r="I10" s="4" t="s">
        <v>77</v>
      </c>
      <c r="J10" s="4" t="s">
        <v>78</v>
      </c>
      <c r="K10" s="3" t="s">
        <v>79</v>
      </c>
      <c r="L10" s="3" t="s">
        <v>80</v>
      </c>
      <c r="M10" s="4" t="s">
        <v>81</v>
      </c>
      <c r="N10" s="4" t="s">
        <v>82</v>
      </c>
      <c r="O10" s="4">
        <v>0.76</v>
      </c>
      <c r="P10" s="4" t="s">
        <v>83</v>
      </c>
      <c r="Q10" s="45">
        <v>1</v>
      </c>
      <c r="R10" s="45">
        <v>0.33</v>
      </c>
      <c r="S10" s="3" t="s">
        <v>73</v>
      </c>
      <c r="T10" s="5">
        <v>44197</v>
      </c>
      <c r="U10" s="5">
        <v>44561</v>
      </c>
      <c r="V10" s="48">
        <v>0.93330000000000002</v>
      </c>
      <c r="W10" s="77">
        <v>1</v>
      </c>
      <c r="X10" s="48">
        <f t="shared" si="0"/>
        <v>0.93330000000000002</v>
      </c>
      <c r="Y10" s="49">
        <f t="shared" si="1"/>
        <v>0.233325</v>
      </c>
      <c r="Z10" s="6"/>
      <c r="AA10" s="6">
        <v>1</v>
      </c>
      <c r="AB10" s="6">
        <f t="shared" si="2"/>
        <v>0</v>
      </c>
      <c r="AC10" s="45">
        <f>IF(AB10="N/A","N/A",(AB10*$R10))</f>
        <v>0</v>
      </c>
      <c r="AD10" s="6"/>
      <c r="AE10" s="6">
        <v>1</v>
      </c>
      <c r="AF10" s="6">
        <f t="shared" si="4"/>
        <v>0</v>
      </c>
      <c r="AG10" s="45">
        <f t="shared" si="5"/>
        <v>0</v>
      </c>
      <c r="AH10" s="6"/>
      <c r="AI10" s="6">
        <v>1</v>
      </c>
      <c r="AJ10" s="6">
        <f t="shared" si="6"/>
        <v>0</v>
      </c>
      <c r="AK10" s="45">
        <f t="shared" si="7"/>
        <v>0</v>
      </c>
      <c r="AL10" s="46">
        <f t="shared" si="8"/>
        <v>0.233325</v>
      </c>
      <c r="AM10" s="56"/>
      <c r="AN10" s="3" t="s">
        <v>74</v>
      </c>
      <c r="AO10" s="3" t="s">
        <v>74</v>
      </c>
      <c r="AP10" s="3"/>
      <c r="AQ10" s="3"/>
      <c r="AR10" s="3"/>
      <c r="AS10" s="3"/>
      <c r="AT10" s="3"/>
      <c r="AU10" s="3"/>
      <c r="AV10" s="3" t="s">
        <v>74</v>
      </c>
      <c r="AW10" s="3"/>
      <c r="AX10" s="3"/>
      <c r="AY10" s="3"/>
      <c r="AZ10" s="3" t="s">
        <v>75</v>
      </c>
      <c r="BA10" s="51" t="s">
        <v>354</v>
      </c>
    </row>
    <row r="11" spans="2:53" ht="108.75" customHeight="1" x14ac:dyDescent="0.25">
      <c r="B11" s="4" t="s">
        <v>60</v>
      </c>
      <c r="C11" s="3" t="s">
        <v>61</v>
      </c>
      <c r="D11" s="3" t="s">
        <v>62</v>
      </c>
      <c r="E11" s="3" t="s">
        <v>63</v>
      </c>
      <c r="F11" s="64" t="s">
        <v>64</v>
      </c>
      <c r="G11" s="4" t="s">
        <v>65</v>
      </c>
      <c r="H11" s="4" t="s">
        <v>84</v>
      </c>
      <c r="I11" s="4" t="s">
        <v>85</v>
      </c>
      <c r="J11" s="3" t="s">
        <v>86</v>
      </c>
      <c r="K11" s="3" t="s">
        <v>87</v>
      </c>
      <c r="L11" s="7" t="s">
        <v>88</v>
      </c>
      <c r="M11" s="4" t="s">
        <v>89</v>
      </c>
      <c r="N11" s="3" t="s">
        <v>82</v>
      </c>
      <c r="O11" s="4" t="s">
        <v>72</v>
      </c>
      <c r="P11" s="4" t="s">
        <v>83</v>
      </c>
      <c r="Q11" s="4" t="s">
        <v>369</v>
      </c>
      <c r="R11" s="45">
        <v>0.33</v>
      </c>
      <c r="S11" s="3" t="s">
        <v>73</v>
      </c>
      <c r="T11" s="5">
        <v>44197</v>
      </c>
      <c r="U11" s="5">
        <v>44561</v>
      </c>
      <c r="V11" s="47">
        <v>219</v>
      </c>
      <c r="W11" s="47">
        <v>250</v>
      </c>
      <c r="X11" s="48">
        <f t="shared" si="0"/>
        <v>0.876</v>
      </c>
      <c r="Y11" s="49">
        <f t="shared" si="1"/>
        <v>0.21899999999999997</v>
      </c>
      <c r="Z11" s="4"/>
      <c r="AA11" s="4">
        <v>250</v>
      </c>
      <c r="AB11" s="6">
        <f t="shared" si="2"/>
        <v>0</v>
      </c>
      <c r="AC11" s="45">
        <f t="shared" si="3"/>
        <v>0</v>
      </c>
      <c r="AD11" s="8"/>
      <c r="AE11" s="4">
        <v>250</v>
      </c>
      <c r="AF11" s="6">
        <f t="shared" si="4"/>
        <v>0</v>
      </c>
      <c r="AG11" s="45">
        <f t="shared" si="5"/>
        <v>0</v>
      </c>
      <c r="AH11" s="4"/>
      <c r="AI11" s="4">
        <v>250</v>
      </c>
      <c r="AJ11" s="6">
        <f t="shared" si="6"/>
        <v>0</v>
      </c>
      <c r="AK11" s="45">
        <f t="shared" si="7"/>
        <v>0</v>
      </c>
      <c r="AL11" s="46">
        <f t="shared" si="8"/>
        <v>0.21899999999999997</v>
      </c>
      <c r="AM11" s="56"/>
      <c r="AN11" s="3" t="s">
        <v>74</v>
      </c>
      <c r="AO11" s="3"/>
      <c r="AP11" s="3"/>
      <c r="AQ11" s="3"/>
      <c r="AR11" s="3"/>
      <c r="AS11" s="3"/>
      <c r="AT11" s="3"/>
      <c r="AU11" s="3"/>
      <c r="AV11" s="3"/>
      <c r="AW11" s="3"/>
      <c r="AX11" s="3"/>
      <c r="AY11" s="3"/>
      <c r="AZ11" s="3" t="s">
        <v>75</v>
      </c>
      <c r="BA11" s="51" t="s">
        <v>367</v>
      </c>
    </row>
    <row r="12" spans="2:53" ht="108.75" customHeight="1" x14ac:dyDescent="0.25">
      <c r="B12" s="4" t="s">
        <v>368</v>
      </c>
      <c r="C12" s="3" t="s">
        <v>91</v>
      </c>
      <c r="D12" s="3" t="s">
        <v>92</v>
      </c>
      <c r="E12" s="3" t="s">
        <v>93</v>
      </c>
      <c r="F12" s="64" t="s">
        <v>94</v>
      </c>
      <c r="G12" s="4" t="s">
        <v>95</v>
      </c>
      <c r="H12" s="4" t="s">
        <v>96</v>
      </c>
      <c r="I12" s="4" t="s">
        <v>97</v>
      </c>
      <c r="J12" s="4" t="s">
        <v>98</v>
      </c>
      <c r="K12" s="4" t="s">
        <v>99</v>
      </c>
      <c r="L12" s="4" t="s">
        <v>100</v>
      </c>
      <c r="M12" s="4" t="s">
        <v>89</v>
      </c>
      <c r="N12" s="4" t="s">
        <v>59</v>
      </c>
      <c r="O12" s="4" t="s">
        <v>101</v>
      </c>
      <c r="P12" s="4" t="s">
        <v>102</v>
      </c>
      <c r="Q12" s="4" t="s">
        <v>370</v>
      </c>
      <c r="R12" s="45">
        <v>0.2</v>
      </c>
      <c r="S12" s="4" t="s">
        <v>103</v>
      </c>
      <c r="T12" s="5">
        <v>44197</v>
      </c>
      <c r="U12" s="5">
        <v>44561</v>
      </c>
      <c r="V12" s="47">
        <v>226</v>
      </c>
      <c r="W12" s="47">
        <v>287</v>
      </c>
      <c r="X12" s="48">
        <f t="shared" si="0"/>
        <v>0.78745644599303133</v>
      </c>
      <c r="Y12" s="49">
        <f t="shared" si="1"/>
        <v>0.19686411149825783</v>
      </c>
      <c r="Z12" s="9"/>
      <c r="AA12" s="10">
        <v>287</v>
      </c>
      <c r="AB12" s="11">
        <f t="shared" si="2"/>
        <v>0</v>
      </c>
      <c r="AC12" s="12">
        <f t="shared" si="3"/>
        <v>0</v>
      </c>
      <c r="AD12" s="9"/>
      <c r="AE12" s="10">
        <v>287</v>
      </c>
      <c r="AF12" s="11">
        <f t="shared" si="4"/>
        <v>0</v>
      </c>
      <c r="AG12" s="12">
        <f t="shared" si="5"/>
        <v>0</v>
      </c>
      <c r="AH12" s="9"/>
      <c r="AI12" s="10">
        <v>287</v>
      </c>
      <c r="AJ12" s="11">
        <f t="shared" si="6"/>
        <v>0</v>
      </c>
      <c r="AK12" s="12">
        <f t="shared" si="7"/>
        <v>0</v>
      </c>
      <c r="AL12" s="46">
        <f t="shared" si="8"/>
        <v>0.19686411149825783</v>
      </c>
      <c r="AM12" s="53">
        <f>+(AL12+AL13+AL14+AL15+AL16)/5</f>
        <v>0.16631782229965156</v>
      </c>
      <c r="AN12" s="3" t="s">
        <v>74</v>
      </c>
      <c r="AO12" s="3"/>
      <c r="AP12" s="3"/>
      <c r="AQ12" s="3"/>
      <c r="AR12" s="3"/>
      <c r="AS12" s="3"/>
      <c r="AT12" s="3"/>
      <c r="AU12" s="3"/>
      <c r="AV12" s="3" t="s">
        <v>74</v>
      </c>
      <c r="AW12" s="3"/>
      <c r="AX12" s="3"/>
      <c r="AY12" s="3"/>
      <c r="AZ12" s="3" t="s">
        <v>104</v>
      </c>
      <c r="BA12" s="51" t="s">
        <v>372</v>
      </c>
    </row>
    <row r="13" spans="2:53" ht="108.75" customHeight="1" x14ac:dyDescent="0.25">
      <c r="B13" s="105" t="s">
        <v>368</v>
      </c>
      <c r="C13" s="61"/>
      <c r="D13" s="61" t="s">
        <v>92</v>
      </c>
      <c r="E13" s="61" t="s">
        <v>93</v>
      </c>
      <c r="F13" s="106" t="s">
        <v>94</v>
      </c>
      <c r="G13" s="105" t="s">
        <v>95</v>
      </c>
      <c r="H13" s="105" t="s">
        <v>96</v>
      </c>
      <c r="I13" s="61" t="s">
        <v>105</v>
      </c>
      <c r="J13" s="4" t="s">
        <v>106</v>
      </c>
      <c r="K13" s="4" t="s">
        <v>107</v>
      </c>
      <c r="L13" s="4" t="s">
        <v>108</v>
      </c>
      <c r="M13" s="4" t="s">
        <v>109</v>
      </c>
      <c r="N13" s="4" t="s">
        <v>59</v>
      </c>
      <c r="O13" s="4" t="s">
        <v>72</v>
      </c>
      <c r="P13" s="4" t="s">
        <v>72</v>
      </c>
      <c r="Q13" s="4" t="s">
        <v>373</v>
      </c>
      <c r="R13" s="45">
        <v>0.2</v>
      </c>
      <c r="S13" s="4" t="s">
        <v>103</v>
      </c>
      <c r="T13" s="5">
        <v>44197</v>
      </c>
      <c r="U13" s="5">
        <v>44561</v>
      </c>
      <c r="V13" s="49">
        <v>0.69599999999999995</v>
      </c>
      <c r="W13" s="41">
        <v>1</v>
      </c>
      <c r="X13" s="48">
        <f t="shared" si="0"/>
        <v>0.69599999999999995</v>
      </c>
      <c r="Y13" s="49">
        <f t="shared" si="1"/>
        <v>0.17399999999999999</v>
      </c>
      <c r="Z13" s="12"/>
      <c r="AA13" s="12">
        <v>1</v>
      </c>
      <c r="AB13" s="11">
        <f t="shared" si="2"/>
        <v>0</v>
      </c>
      <c r="AC13" s="12">
        <f t="shared" si="3"/>
        <v>0</v>
      </c>
      <c r="AD13" s="12"/>
      <c r="AE13" s="12">
        <v>1</v>
      </c>
      <c r="AF13" s="11">
        <f t="shared" si="4"/>
        <v>0</v>
      </c>
      <c r="AG13" s="12">
        <f>IF(AF13="N/A","N/A",(AF13*$R13))</f>
        <v>0</v>
      </c>
      <c r="AH13" s="12"/>
      <c r="AI13" s="12">
        <v>1</v>
      </c>
      <c r="AJ13" s="11">
        <f t="shared" si="6"/>
        <v>0</v>
      </c>
      <c r="AK13" s="12">
        <f t="shared" si="7"/>
        <v>0</v>
      </c>
      <c r="AL13" s="46">
        <f t="shared" si="8"/>
        <v>0.17399999999999999</v>
      </c>
      <c r="AM13" s="53"/>
      <c r="AN13" s="3"/>
      <c r="AO13" s="3"/>
      <c r="AP13" s="3"/>
      <c r="AQ13" s="3"/>
      <c r="AR13" s="3"/>
      <c r="AS13" s="3"/>
      <c r="AT13" s="3"/>
      <c r="AU13" s="3"/>
      <c r="AV13" s="3"/>
      <c r="AW13" s="3"/>
      <c r="AX13" s="3"/>
      <c r="AY13" s="3"/>
      <c r="AZ13" s="3" t="s">
        <v>104</v>
      </c>
      <c r="BA13" s="51" t="s">
        <v>355</v>
      </c>
    </row>
    <row r="14" spans="2:53" ht="108.75" customHeight="1" x14ac:dyDescent="0.25">
      <c r="B14" s="105"/>
      <c r="C14" s="61"/>
      <c r="D14" s="61"/>
      <c r="E14" s="61"/>
      <c r="F14" s="106"/>
      <c r="G14" s="105"/>
      <c r="H14" s="105"/>
      <c r="I14" s="107"/>
      <c r="J14" s="4" t="s">
        <v>110</v>
      </c>
      <c r="K14" s="3" t="s">
        <v>111</v>
      </c>
      <c r="L14" s="4" t="s">
        <v>112</v>
      </c>
      <c r="M14" s="4" t="s">
        <v>109</v>
      </c>
      <c r="N14" s="4" t="s">
        <v>59</v>
      </c>
      <c r="O14" s="4" t="s">
        <v>72</v>
      </c>
      <c r="P14" s="4" t="s">
        <v>72</v>
      </c>
      <c r="Q14" s="4" t="s">
        <v>373</v>
      </c>
      <c r="R14" s="45">
        <v>0.2</v>
      </c>
      <c r="S14" s="4" t="s">
        <v>103</v>
      </c>
      <c r="T14" s="5">
        <v>44197</v>
      </c>
      <c r="U14" s="5">
        <v>44561</v>
      </c>
      <c r="V14" s="49">
        <v>0.50670000000000004</v>
      </c>
      <c r="W14" s="41">
        <v>1</v>
      </c>
      <c r="X14" s="48">
        <f t="shared" si="0"/>
        <v>0.50670000000000004</v>
      </c>
      <c r="Y14" s="49">
        <f t="shared" si="1"/>
        <v>0.12667500000000001</v>
      </c>
      <c r="Z14" s="9"/>
      <c r="AA14" s="12">
        <v>1</v>
      </c>
      <c r="AB14" s="11">
        <f t="shared" si="2"/>
        <v>0</v>
      </c>
      <c r="AC14" s="12">
        <f t="shared" si="3"/>
        <v>0</v>
      </c>
      <c r="AD14" s="12"/>
      <c r="AE14" s="12">
        <v>1</v>
      </c>
      <c r="AF14" s="11">
        <f t="shared" si="4"/>
        <v>0</v>
      </c>
      <c r="AG14" s="12">
        <f>IF(AF14="N/A","N/A",(AF14*$R14))</f>
        <v>0</v>
      </c>
      <c r="AH14" s="12"/>
      <c r="AI14" s="12">
        <v>1</v>
      </c>
      <c r="AJ14" s="11">
        <f t="shared" si="6"/>
        <v>0</v>
      </c>
      <c r="AK14" s="12">
        <f>IF(AJ14="N/A","N/A",(AJ14*$R14))</f>
        <v>0</v>
      </c>
      <c r="AL14" s="46">
        <f t="shared" si="8"/>
        <v>0.12667500000000001</v>
      </c>
      <c r="AM14" s="53"/>
      <c r="AN14" s="3"/>
      <c r="AO14" s="3"/>
      <c r="AP14" s="3"/>
      <c r="AQ14" s="3"/>
      <c r="AR14" s="3"/>
      <c r="AS14" s="3"/>
      <c r="AT14" s="3"/>
      <c r="AU14" s="3"/>
      <c r="AV14" s="3"/>
      <c r="AW14" s="3"/>
      <c r="AX14" s="3"/>
      <c r="AY14" s="3"/>
      <c r="AZ14" s="3" t="s">
        <v>104</v>
      </c>
      <c r="BA14" s="51" t="s">
        <v>356</v>
      </c>
    </row>
    <row r="15" spans="2:53" s="99" customFormat="1" ht="108.75" customHeight="1" x14ac:dyDescent="0.25">
      <c r="B15" s="105"/>
      <c r="C15" s="61"/>
      <c r="D15" s="61"/>
      <c r="E15" s="61"/>
      <c r="F15" s="106"/>
      <c r="G15" s="105"/>
      <c r="H15" s="105"/>
      <c r="I15" s="107"/>
      <c r="J15" s="4" t="s">
        <v>113</v>
      </c>
      <c r="K15" s="3" t="s">
        <v>114</v>
      </c>
      <c r="L15" s="4" t="s">
        <v>115</v>
      </c>
      <c r="M15" s="4" t="s">
        <v>109</v>
      </c>
      <c r="N15" s="4" t="s">
        <v>59</v>
      </c>
      <c r="O15" s="4" t="s">
        <v>72</v>
      </c>
      <c r="P15" s="4" t="s">
        <v>72</v>
      </c>
      <c r="Q15" s="4" t="s">
        <v>373</v>
      </c>
      <c r="R15" s="45">
        <v>0.2</v>
      </c>
      <c r="S15" s="4" t="s">
        <v>103</v>
      </c>
      <c r="T15" s="5">
        <v>44197</v>
      </c>
      <c r="U15" s="5">
        <v>44561</v>
      </c>
      <c r="V15" s="49">
        <v>0.3362</v>
      </c>
      <c r="W15" s="41">
        <v>1</v>
      </c>
      <c r="X15" s="48">
        <f t="shared" si="0"/>
        <v>0.3362</v>
      </c>
      <c r="Y15" s="49">
        <f t="shared" si="1"/>
        <v>8.405E-2</v>
      </c>
      <c r="Z15" s="12"/>
      <c r="AA15" s="12">
        <v>1</v>
      </c>
      <c r="AB15" s="11">
        <f t="shared" si="2"/>
        <v>0</v>
      </c>
      <c r="AC15" s="12">
        <f t="shared" si="3"/>
        <v>0</v>
      </c>
      <c r="AD15" s="12"/>
      <c r="AE15" s="12">
        <v>1</v>
      </c>
      <c r="AF15" s="11">
        <f t="shared" si="4"/>
        <v>0</v>
      </c>
      <c r="AG15" s="12">
        <f>IF(AF15="N/A","N/A",(AF15*$R15))</f>
        <v>0</v>
      </c>
      <c r="AH15" s="12"/>
      <c r="AI15" s="12">
        <v>1</v>
      </c>
      <c r="AJ15" s="11">
        <f t="shared" si="6"/>
        <v>0</v>
      </c>
      <c r="AK15" s="12">
        <f t="shared" ref="AK15" si="9">IF(AJ15="N/A","N/A",(AJ15*$R15))</f>
        <v>0</v>
      </c>
      <c r="AL15" s="46">
        <f t="shared" ref="AL15:AL21" si="10">+Y15+AC15+AG15+AK15</f>
        <v>8.405E-2</v>
      </c>
      <c r="AM15" s="53"/>
      <c r="AN15" s="3"/>
      <c r="AO15" s="3"/>
      <c r="AP15" s="3"/>
      <c r="AQ15" s="3"/>
      <c r="AR15" s="3"/>
      <c r="AS15" s="3"/>
      <c r="AT15" s="3"/>
      <c r="AU15" s="3"/>
      <c r="AV15" s="3"/>
      <c r="AW15" s="3"/>
      <c r="AX15" s="3"/>
      <c r="AY15" s="3"/>
      <c r="AZ15" s="3" t="s">
        <v>104</v>
      </c>
      <c r="BA15" s="51" t="s">
        <v>357</v>
      </c>
    </row>
    <row r="16" spans="2:53" s="99" customFormat="1" ht="108.75" customHeight="1" x14ac:dyDescent="0.25">
      <c r="B16" s="4" t="s">
        <v>368</v>
      </c>
      <c r="C16" s="4" t="s">
        <v>91</v>
      </c>
      <c r="D16" s="3" t="s">
        <v>92</v>
      </c>
      <c r="E16" s="3" t="s">
        <v>93</v>
      </c>
      <c r="F16" s="64" t="s">
        <v>94</v>
      </c>
      <c r="G16" s="4" t="s">
        <v>95</v>
      </c>
      <c r="H16" s="4" t="s">
        <v>96</v>
      </c>
      <c r="I16" s="3" t="s">
        <v>116</v>
      </c>
      <c r="J16" s="3" t="s">
        <v>117</v>
      </c>
      <c r="K16" s="3" t="s">
        <v>118</v>
      </c>
      <c r="L16" s="3" t="s">
        <v>119</v>
      </c>
      <c r="M16" s="4" t="s">
        <v>89</v>
      </c>
      <c r="N16" s="4" t="s">
        <v>59</v>
      </c>
      <c r="O16" s="4" t="s">
        <v>72</v>
      </c>
      <c r="P16" s="4" t="s">
        <v>72</v>
      </c>
      <c r="Q16" s="4" t="s">
        <v>371</v>
      </c>
      <c r="R16" s="45">
        <v>0.2</v>
      </c>
      <c r="S16" s="4" t="s">
        <v>103</v>
      </c>
      <c r="T16" s="5">
        <v>44197</v>
      </c>
      <c r="U16" s="5">
        <v>44561</v>
      </c>
      <c r="V16" s="49">
        <v>0</v>
      </c>
      <c r="W16" s="41">
        <v>0</v>
      </c>
      <c r="X16" s="50">
        <v>1</v>
      </c>
      <c r="Y16" s="49">
        <f t="shared" ref="Y16" si="11">25*X16/100</f>
        <v>0.25</v>
      </c>
      <c r="Z16" s="12"/>
      <c r="AA16" s="9">
        <v>0</v>
      </c>
      <c r="AB16" s="11" t="str">
        <f t="shared" si="2"/>
        <v>N/A</v>
      </c>
      <c r="AC16" s="12">
        <v>0</v>
      </c>
      <c r="AD16" s="12"/>
      <c r="AE16" s="9">
        <v>13</v>
      </c>
      <c r="AF16" s="11">
        <f t="shared" si="4"/>
        <v>0</v>
      </c>
      <c r="AG16" s="12">
        <f t="shared" ref="AG16" si="12">IF(AF16="N/A","N/A",(AF16*$R16))</f>
        <v>0</v>
      </c>
      <c r="AH16" s="12"/>
      <c r="AI16" s="9">
        <v>0</v>
      </c>
      <c r="AJ16" s="11" t="str">
        <f t="shared" si="6"/>
        <v>N/A</v>
      </c>
      <c r="AK16" s="12">
        <v>0</v>
      </c>
      <c r="AL16" s="46">
        <f t="shared" si="10"/>
        <v>0.25</v>
      </c>
      <c r="AM16" s="53"/>
      <c r="AN16" s="3"/>
      <c r="AO16" s="3"/>
      <c r="AP16" s="3"/>
      <c r="AQ16" s="3"/>
      <c r="AR16" s="3" t="s">
        <v>74</v>
      </c>
      <c r="AS16" s="3"/>
      <c r="AT16" s="3"/>
      <c r="AU16" s="3"/>
      <c r="AV16" s="3"/>
      <c r="AW16" s="3"/>
      <c r="AX16" s="3"/>
      <c r="AY16" s="3" t="s">
        <v>74</v>
      </c>
      <c r="AZ16" s="3" t="s">
        <v>104</v>
      </c>
      <c r="BA16" s="51" t="s">
        <v>375</v>
      </c>
    </row>
    <row r="17" spans="2:53" s="99" customFormat="1" ht="108.75" customHeight="1" x14ac:dyDescent="0.25">
      <c r="B17" s="4" t="s">
        <v>60</v>
      </c>
      <c r="C17" s="4" t="s">
        <v>120</v>
      </c>
      <c r="D17" s="4" t="s">
        <v>92</v>
      </c>
      <c r="E17" s="4" t="s">
        <v>93</v>
      </c>
      <c r="F17" s="64" t="s">
        <v>121</v>
      </c>
      <c r="G17" s="4" t="s">
        <v>95</v>
      </c>
      <c r="H17" s="4" t="s">
        <v>122</v>
      </c>
      <c r="I17" s="4" t="s">
        <v>123</v>
      </c>
      <c r="J17" s="4" t="s">
        <v>124</v>
      </c>
      <c r="K17" s="4" t="s">
        <v>125</v>
      </c>
      <c r="L17" s="7" t="s">
        <v>126</v>
      </c>
      <c r="M17" s="4" t="s">
        <v>89</v>
      </c>
      <c r="N17" s="4" t="s">
        <v>59</v>
      </c>
      <c r="O17" s="4"/>
      <c r="P17" s="4" t="s">
        <v>102</v>
      </c>
      <c r="Q17" s="4" t="s">
        <v>374</v>
      </c>
      <c r="R17" s="45">
        <v>0.2</v>
      </c>
      <c r="S17" s="4" t="s">
        <v>103</v>
      </c>
      <c r="T17" s="5">
        <v>44197</v>
      </c>
      <c r="U17" s="5">
        <v>44561</v>
      </c>
      <c r="V17" s="47">
        <v>203</v>
      </c>
      <c r="W17" s="47">
        <v>150</v>
      </c>
      <c r="X17" s="48">
        <f>+V17/W17</f>
        <v>1.3533333333333333</v>
      </c>
      <c r="Y17" s="49">
        <f>25*X17/100</f>
        <v>0.33833333333333326</v>
      </c>
      <c r="Z17" s="9"/>
      <c r="AA17" s="10">
        <v>150</v>
      </c>
      <c r="AB17" s="11">
        <f t="shared" si="2"/>
        <v>0</v>
      </c>
      <c r="AC17" s="12">
        <f t="shared" si="3"/>
        <v>0</v>
      </c>
      <c r="AD17" s="9"/>
      <c r="AE17" s="10">
        <v>150</v>
      </c>
      <c r="AF17" s="11">
        <f>IF(AE17=0,"N/A",AD17/AE17)</f>
        <v>0</v>
      </c>
      <c r="AG17" s="12">
        <f>IF(AF17="N/A","N/A",(AF17*$R17))</f>
        <v>0</v>
      </c>
      <c r="AH17" s="9"/>
      <c r="AI17" s="10">
        <v>150</v>
      </c>
      <c r="AJ17" s="11">
        <f>IF(AI17=0,"N/A",AH17/AI17)</f>
        <v>0</v>
      </c>
      <c r="AK17" s="12">
        <f>IF(AJ17="N/A","N/A",(AJ17*$R17))</f>
        <v>0</v>
      </c>
      <c r="AL17" s="46">
        <f t="shared" si="10"/>
        <v>0.33833333333333326</v>
      </c>
      <c r="AM17" s="53">
        <f>+(AL17+AL18+AL19+AL20+AL21)/5</f>
        <v>0.22211068896662348</v>
      </c>
      <c r="AN17" s="3" t="s">
        <v>74</v>
      </c>
      <c r="AO17" s="3"/>
      <c r="AP17" s="3"/>
      <c r="AQ17" s="3"/>
      <c r="AR17" s="3"/>
      <c r="AS17" s="3"/>
      <c r="AT17" s="3"/>
      <c r="AU17" s="3"/>
      <c r="AV17" s="3" t="s">
        <v>74</v>
      </c>
      <c r="AW17" s="3"/>
      <c r="AX17" s="3" t="s">
        <v>74</v>
      </c>
      <c r="AY17" s="3"/>
      <c r="AZ17" s="3" t="s">
        <v>104</v>
      </c>
      <c r="BA17" s="51" t="s">
        <v>358</v>
      </c>
    </row>
    <row r="18" spans="2:53" s="99" customFormat="1" ht="108.75" customHeight="1" x14ac:dyDescent="0.25">
      <c r="B18" s="4" t="s">
        <v>60</v>
      </c>
      <c r="C18" s="3" t="s">
        <v>120</v>
      </c>
      <c r="D18" s="4" t="s">
        <v>92</v>
      </c>
      <c r="E18" s="4" t="s">
        <v>93</v>
      </c>
      <c r="F18" s="64" t="s">
        <v>121</v>
      </c>
      <c r="G18" s="4" t="s">
        <v>95</v>
      </c>
      <c r="H18" s="4" t="s">
        <v>122</v>
      </c>
      <c r="I18" s="4" t="s">
        <v>127</v>
      </c>
      <c r="J18" s="4" t="s">
        <v>128</v>
      </c>
      <c r="K18" s="4" t="s">
        <v>129</v>
      </c>
      <c r="L18" s="13" t="s">
        <v>130</v>
      </c>
      <c r="M18" s="4" t="s">
        <v>109</v>
      </c>
      <c r="N18" s="3" t="s">
        <v>59</v>
      </c>
      <c r="O18" s="4" t="s">
        <v>72</v>
      </c>
      <c r="P18" s="4" t="s">
        <v>72</v>
      </c>
      <c r="Q18" s="45">
        <v>1</v>
      </c>
      <c r="R18" s="45">
        <v>0.2</v>
      </c>
      <c r="S18" s="4" t="s">
        <v>103</v>
      </c>
      <c r="T18" s="5">
        <v>44197</v>
      </c>
      <c r="U18" s="5">
        <v>44561</v>
      </c>
      <c r="V18" s="49">
        <v>1</v>
      </c>
      <c r="W18" s="41">
        <v>1</v>
      </c>
      <c r="X18" s="48">
        <f t="shared" ref="X18" si="13">IF(W18=0,"N/A",V18/W18)</f>
        <v>1</v>
      </c>
      <c r="Y18" s="49">
        <f>25*X18/100</f>
        <v>0.25</v>
      </c>
      <c r="Z18" s="12"/>
      <c r="AA18" s="12">
        <v>1</v>
      </c>
      <c r="AB18" s="11">
        <f t="shared" si="2"/>
        <v>0</v>
      </c>
      <c r="AC18" s="12">
        <f t="shared" si="3"/>
        <v>0</v>
      </c>
      <c r="AD18" s="9"/>
      <c r="AE18" s="11">
        <v>1</v>
      </c>
      <c r="AF18" s="11">
        <f t="shared" ref="AF18:AJ29" si="14">IF(AE18=0,"N/A",AD18/AE18)</f>
        <v>0</v>
      </c>
      <c r="AG18" s="12">
        <f t="shared" ref="AG18:AG23" si="15">IF(AF18="N/A","N/A",(AF18*$R18))</f>
        <v>0</v>
      </c>
      <c r="AH18" s="9"/>
      <c r="AI18" s="11">
        <v>1</v>
      </c>
      <c r="AJ18" s="11">
        <f>IF(AI18=0,"N/A",AH18/AI18)</f>
        <v>0</v>
      </c>
      <c r="AK18" s="12">
        <f>IF(AJ18="N/A","N/A",(AJ18*$R18))</f>
        <v>0</v>
      </c>
      <c r="AL18" s="46">
        <f t="shared" si="10"/>
        <v>0.25</v>
      </c>
      <c r="AM18" s="53"/>
      <c r="AN18" s="3" t="s">
        <v>74</v>
      </c>
      <c r="AO18" s="4"/>
      <c r="AP18" s="4"/>
      <c r="AQ18" s="4"/>
      <c r="AR18" s="4" t="s">
        <v>74</v>
      </c>
      <c r="AS18" s="4"/>
      <c r="AT18" s="4"/>
      <c r="AU18" s="4"/>
      <c r="AV18" s="4" t="s">
        <v>74</v>
      </c>
      <c r="AW18" s="14"/>
      <c r="AX18" s="14"/>
      <c r="AY18" s="4" t="s">
        <v>74</v>
      </c>
      <c r="AZ18" s="3" t="s">
        <v>104</v>
      </c>
      <c r="BA18" s="42" t="s">
        <v>359</v>
      </c>
    </row>
    <row r="19" spans="2:53" s="99" customFormat="1" ht="135.75" customHeight="1" x14ac:dyDescent="0.25">
      <c r="B19" s="4" t="s">
        <v>60</v>
      </c>
      <c r="C19" s="3" t="s">
        <v>120</v>
      </c>
      <c r="D19" s="4" t="s">
        <v>92</v>
      </c>
      <c r="E19" s="4" t="s">
        <v>93</v>
      </c>
      <c r="F19" s="64" t="s">
        <v>121</v>
      </c>
      <c r="G19" s="4" t="s">
        <v>131</v>
      </c>
      <c r="H19" s="4" t="s">
        <v>132</v>
      </c>
      <c r="I19" s="4" t="s">
        <v>133</v>
      </c>
      <c r="J19" s="4" t="s">
        <v>134</v>
      </c>
      <c r="K19" s="4" t="s">
        <v>135</v>
      </c>
      <c r="L19" s="13" t="s">
        <v>136</v>
      </c>
      <c r="M19" s="4" t="s">
        <v>109</v>
      </c>
      <c r="N19" s="4" t="s">
        <v>59</v>
      </c>
      <c r="O19" s="4" t="s">
        <v>72</v>
      </c>
      <c r="P19" s="4" t="s">
        <v>72</v>
      </c>
      <c r="Q19" s="45">
        <v>1</v>
      </c>
      <c r="R19" s="45">
        <v>0.2</v>
      </c>
      <c r="S19" s="4" t="s">
        <v>103</v>
      </c>
      <c r="T19" s="5">
        <v>44197</v>
      </c>
      <c r="U19" s="5">
        <v>44561</v>
      </c>
      <c r="V19" s="48">
        <v>0.40539999999999998</v>
      </c>
      <c r="W19" s="41">
        <v>1</v>
      </c>
      <c r="X19" s="48">
        <f>+V19/W19</f>
        <v>0.40539999999999998</v>
      </c>
      <c r="Y19" s="49">
        <f>25*X19/100</f>
        <v>0.10135</v>
      </c>
      <c r="Z19" s="9"/>
      <c r="AA19" s="12">
        <v>1</v>
      </c>
      <c r="AB19" s="11">
        <f t="shared" si="2"/>
        <v>0</v>
      </c>
      <c r="AC19" s="12">
        <f t="shared" si="3"/>
        <v>0</v>
      </c>
      <c r="AD19" s="11"/>
      <c r="AE19" s="11">
        <v>1</v>
      </c>
      <c r="AF19" s="11">
        <f t="shared" si="14"/>
        <v>0</v>
      </c>
      <c r="AG19" s="12">
        <f t="shared" si="15"/>
        <v>0</v>
      </c>
      <c r="AH19" s="11"/>
      <c r="AI19" s="11">
        <v>1</v>
      </c>
      <c r="AJ19" s="11">
        <f>IF(AI19=0,"N/A",AH19/AI19)</f>
        <v>0</v>
      </c>
      <c r="AK19" s="12">
        <f>IF(AJ19="N/A","N/A",(AJ19*$R19))</f>
        <v>0</v>
      </c>
      <c r="AL19" s="46">
        <f t="shared" si="10"/>
        <v>0.10135</v>
      </c>
      <c r="AM19" s="53"/>
      <c r="AN19" s="4" t="s">
        <v>74</v>
      </c>
      <c r="AO19" s="4"/>
      <c r="AP19" s="4"/>
      <c r="AQ19" s="4"/>
      <c r="AR19" s="4" t="s">
        <v>74</v>
      </c>
      <c r="AS19" s="4"/>
      <c r="AT19" s="4"/>
      <c r="AU19" s="4"/>
      <c r="AV19" s="4" t="s">
        <v>74</v>
      </c>
      <c r="AW19" s="4"/>
      <c r="AX19" s="4"/>
      <c r="AY19" s="4" t="s">
        <v>74</v>
      </c>
      <c r="AZ19" s="3" t="s">
        <v>104</v>
      </c>
      <c r="BA19" s="42" t="s">
        <v>376</v>
      </c>
    </row>
    <row r="20" spans="2:53" s="99" customFormat="1" ht="168" customHeight="1" x14ac:dyDescent="0.25">
      <c r="B20" s="4" t="s">
        <v>60</v>
      </c>
      <c r="C20" s="4" t="s">
        <v>120</v>
      </c>
      <c r="D20" s="4" t="s">
        <v>92</v>
      </c>
      <c r="E20" s="4" t="s">
        <v>93</v>
      </c>
      <c r="F20" s="64" t="s">
        <v>121</v>
      </c>
      <c r="G20" s="4" t="s">
        <v>95</v>
      </c>
      <c r="H20" s="4" t="s">
        <v>137</v>
      </c>
      <c r="I20" s="4" t="s">
        <v>138</v>
      </c>
      <c r="J20" s="4" t="s">
        <v>139</v>
      </c>
      <c r="K20" s="4" t="s">
        <v>140</v>
      </c>
      <c r="L20" s="7" t="s">
        <v>141</v>
      </c>
      <c r="M20" s="4" t="s">
        <v>109</v>
      </c>
      <c r="N20" s="4" t="s">
        <v>142</v>
      </c>
      <c r="O20" s="45">
        <v>0</v>
      </c>
      <c r="P20" s="4" t="s">
        <v>143</v>
      </c>
      <c r="Q20" s="45">
        <v>0.15</v>
      </c>
      <c r="R20" s="45">
        <v>0.2</v>
      </c>
      <c r="S20" s="4" t="s">
        <v>103</v>
      </c>
      <c r="T20" s="5">
        <v>44197</v>
      </c>
      <c r="U20" s="5">
        <v>44561</v>
      </c>
      <c r="V20" s="78">
        <v>0.23653407052830494</v>
      </c>
      <c r="W20" s="79">
        <v>0.15</v>
      </c>
      <c r="X20" s="80">
        <f>+W20/V20</f>
        <v>0.6341581137337684</v>
      </c>
      <c r="Y20" s="81">
        <f>25*X20/100</f>
        <v>0.1585395284334421</v>
      </c>
      <c r="Z20" s="12"/>
      <c r="AA20" s="12">
        <v>0.15</v>
      </c>
      <c r="AB20" s="11">
        <f t="shared" si="2"/>
        <v>0</v>
      </c>
      <c r="AC20" s="12">
        <f t="shared" si="3"/>
        <v>0</v>
      </c>
      <c r="AD20" s="11"/>
      <c r="AE20" s="11">
        <v>0.15</v>
      </c>
      <c r="AF20" s="11">
        <f t="shared" si="14"/>
        <v>0</v>
      </c>
      <c r="AG20" s="12">
        <f t="shared" si="15"/>
        <v>0</v>
      </c>
      <c r="AH20" s="12"/>
      <c r="AI20" s="12">
        <v>0.15</v>
      </c>
      <c r="AJ20" s="11">
        <f t="shared" ref="AJ20:AJ21" si="16">IF(AI20=0,"N/A",AH20/AI20)</f>
        <v>0</v>
      </c>
      <c r="AK20" s="12">
        <f t="shared" ref="AK20:AK35" si="17">IF(AJ20="N/A","N/A",(AJ20*$R20))</f>
        <v>0</v>
      </c>
      <c r="AL20" s="46">
        <f t="shared" si="10"/>
        <v>0.1585395284334421</v>
      </c>
      <c r="AM20" s="53"/>
      <c r="AN20" s="3"/>
      <c r="AO20" s="3"/>
      <c r="AP20" s="3"/>
      <c r="AQ20" s="3"/>
      <c r="AR20" s="3"/>
      <c r="AS20" s="3"/>
      <c r="AT20" s="3"/>
      <c r="AU20" s="3"/>
      <c r="AV20" s="3" t="s">
        <v>74</v>
      </c>
      <c r="AW20" s="3"/>
      <c r="AX20" s="3" t="s">
        <v>74</v>
      </c>
      <c r="AY20" s="3" t="s">
        <v>74</v>
      </c>
      <c r="AZ20" s="3" t="s">
        <v>104</v>
      </c>
      <c r="BA20" s="65" t="s">
        <v>414</v>
      </c>
    </row>
    <row r="21" spans="2:53" s="99" customFormat="1" ht="108.75" customHeight="1" x14ac:dyDescent="0.25">
      <c r="B21" s="4" t="s">
        <v>60</v>
      </c>
      <c r="C21" s="4" t="s">
        <v>120</v>
      </c>
      <c r="D21" s="4" t="s">
        <v>92</v>
      </c>
      <c r="E21" s="4" t="s">
        <v>93</v>
      </c>
      <c r="F21" s="64" t="s">
        <v>121</v>
      </c>
      <c r="G21" s="4" t="s">
        <v>95</v>
      </c>
      <c r="H21" s="4" t="s">
        <v>137</v>
      </c>
      <c r="I21" s="3" t="s">
        <v>144</v>
      </c>
      <c r="J21" s="4" t="s">
        <v>145</v>
      </c>
      <c r="K21" s="3" t="s">
        <v>146</v>
      </c>
      <c r="L21" s="7" t="s">
        <v>147</v>
      </c>
      <c r="M21" s="4" t="s">
        <v>109</v>
      </c>
      <c r="N21" s="4" t="s">
        <v>142</v>
      </c>
      <c r="O21" s="4" t="s">
        <v>72</v>
      </c>
      <c r="P21" s="4" t="s">
        <v>72</v>
      </c>
      <c r="Q21" s="45">
        <v>0.95</v>
      </c>
      <c r="R21" s="45">
        <v>0.2</v>
      </c>
      <c r="S21" s="4" t="s">
        <v>103</v>
      </c>
      <c r="T21" s="5">
        <v>44197</v>
      </c>
      <c r="U21" s="5">
        <v>44561</v>
      </c>
      <c r="V21" s="78">
        <v>0.99685621565209959</v>
      </c>
      <c r="W21" s="79">
        <v>0.95</v>
      </c>
      <c r="X21" s="80">
        <f>+V21/W21</f>
        <v>1.049322332265368</v>
      </c>
      <c r="Y21" s="81">
        <f>25*X21/100</f>
        <v>0.26233058306634199</v>
      </c>
      <c r="Z21" s="12"/>
      <c r="AA21" s="12">
        <v>0.95</v>
      </c>
      <c r="AB21" s="11">
        <f t="shared" si="2"/>
        <v>0</v>
      </c>
      <c r="AC21" s="12">
        <f t="shared" si="3"/>
        <v>0</v>
      </c>
      <c r="AD21" s="12"/>
      <c r="AE21" s="12">
        <v>0.95</v>
      </c>
      <c r="AF21" s="11">
        <f t="shared" si="14"/>
        <v>0</v>
      </c>
      <c r="AG21" s="12">
        <f t="shared" si="15"/>
        <v>0</v>
      </c>
      <c r="AH21" s="15"/>
      <c r="AI21" s="12">
        <v>0.95</v>
      </c>
      <c r="AJ21" s="11">
        <f t="shared" si="16"/>
        <v>0</v>
      </c>
      <c r="AK21" s="12">
        <f t="shared" si="17"/>
        <v>0</v>
      </c>
      <c r="AL21" s="46">
        <f t="shared" si="10"/>
        <v>0.26233058306634199</v>
      </c>
      <c r="AM21" s="53"/>
      <c r="AN21" s="3"/>
      <c r="AO21" s="3"/>
      <c r="AP21" s="3"/>
      <c r="AQ21" s="3"/>
      <c r="AR21" s="3"/>
      <c r="AS21" s="3"/>
      <c r="AT21" s="3"/>
      <c r="AU21" s="3"/>
      <c r="AV21" s="3" t="s">
        <v>74</v>
      </c>
      <c r="AW21" s="3"/>
      <c r="AX21" s="3" t="s">
        <v>74</v>
      </c>
      <c r="AY21" s="3" t="s">
        <v>74</v>
      </c>
      <c r="AZ21" s="3" t="s">
        <v>104</v>
      </c>
      <c r="BA21" s="65" t="s">
        <v>415</v>
      </c>
    </row>
    <row r="22" spans="2:53" s="99" customFormat="1" ht="108.75" customHeight="1" x14ac:dyDescent="0.25">
      <c r="B22" s="4" t="s">
        <v>60</v>
      </c>
      <c r="C22" s="4" t="s">
        <v>148</v>
      </c>
      <c r="D22" s="3" t="s">
        <v>149</v>
      </c>
      <c r="E22" s="3" t="s">
        <v>150</v>
      </c>
      <c r="F22" s="66" t="s">
        <v>151</v>
      </c>
      <c r="G22" s="4" t="s">
        <v>152</v>
      </c>
      <c r="H22" s="4" t="s">
        <v>153</v>
      </c>
      <c r="I22" s="3" t="s">
        <v>154</v>
      </c>
      <c r="J22" s="20" t="s">
        <v>155</v>
      </c>
      <c r="K22" s="3" t="s">
        <v>156</v>
      </c>
      <c r="L22" s="16" t="s">
        <v>157</v>
      </c>
      <c r="M22" s="4" t="s">
        <v>109</v>
      </c>
      <c r="N22" s="17" t="s">
        <v>90</v>
      </c>
      <c r="O22" s="3" t="s">
        <v>72</v>
      </c>
      <c r="P22" s="3" t="s">
        <v>72</v>
      </c>
      <c r="Q22" s="18">
        <v>1</v>
      </c>
      <c r="R22" s="19">
        <v>0.4</v>
      </c>
      <c r="S22" s="20" t="s">
        <v>103</v>
      </c>
      <c r="T22" s="5">
        <v>44197</v>
      </c>
      <c r="U22" s="5">
        <v>44561</v>
      </c>
      <c r="V22" s="41">
        <v>1</v>
      </c>
      <c r="W22" s="41">
        <v>1</v>
      </c>
      <c r="X22" s="77">
        <f>+V22/W22</f>
        <v>1</v>
      </c>
      <c r="Y22" s="41">
        <f>25*X22/100</f>
        <v>0.25</v>
      </c>
      <c r="Z22" s="9"/>
      <c r="AA22" s="12">
        <v>1</v>
      </c>
      <c r="AB22" s="11">
        <f t="shared" si="2"/>
        <v>0</v>
      </c>
      <c r="AC22" s="12">
        <f t="shared" si="3"/>
        <v>0</v>
      </c>
      <c r="AD22" s="9"/>
      <c r="AE22" s="12">
        <v>1</v>
      </c>
      <c r="AF22" s="11">
        <f t="shared" si="14"/>
        <v>0</v>
      </c>
      <c r="AG22" s="12">
        <f t="shared" si="15"/>
        <v>0</v>
      </c>
      <c r="AH22" s="9"/>
      <c r="AI22" s="12">
        <v>1</v>
      </c>
      <c r="AJ22" s="11">
        <f t="shared" si="14"/>
        <v>0</v>
      </c>
      <c r="AK22" s="12">
        <f t="shared" si="17"/>
        <v>0</v>
      </c>
      <c r="AL22" s="12">
        <f>+Y22+AC22+AG22+AK22</f>
        <v>0.25</v>
      </c>
      <c r="AM22" s="53">
        <f>+(AL22+AL23+AL24)/3</f>
        <v>0.25</v>
      </c>
      <c r="AN22" s="3" t="s">
        <v>74</v>
      </c>
      <c r="AO22" s="3"/>
      <c r="AP22" s="3"/>
      <c r="AQ22" s="3"/>
      <c r="AR22" s="3"/>
      <c r="AS22" s="3"/>
      <c r="AT22" s="3"/>
      <c r="AU22" s="3"/>
      <c r="AV22" s="3"/>
      <c r="AW22" s="3"/>
      <c r="AX22" s="3"/>
      <c r="AY22" s="3"/>
      <c r="AZ22" s="3" t="s">
        <v>104</v>
      </c>
      <c r="BA22" s="51" t="s">
        <v>384</v>
      </c>
    </row>
    <row r="23" spans="2:53" s="99" customFormat="1" ht="108.75" customHeight="1" x14ac:dyDescent="0.25">
      <c r="B23" s="4" t="s">
        <v>60</v>
      </c>
      <c r="C23" s="4" t="s">
        <v>148</v>
      </c>
      <c r="D23" s="3" t="s">
        <v>149</v>
      </c>
      <c r="E23" s="3" t="s">
        <v>150</v>
      </c>
      <c r="F23" s="66" t="s">
        <v>151</v>
      </c>
      <c r="G23" s="4" t="s">
        <v>152</v>
      </c>
      <c r="H23" s="4" t="s">
        <v>153</v>
      </c>
      <c r="I23" s="3" t="s">
        <v>158</v>
      </c>
      <c r="J23" s="20" t="s">
        <v>159</v>
      </c>
      <c r="K23" s="3" t="s">
        <v>160</v>
      </c>
      <c r="L23" s="16" t="s">
        <v>161</v>
      </c>
      <c r="M23" s="4" t="s">
        <v>109</v>
      </c>
      <c r="N23" s="17" t="s">
        <v>90</v>
      </c>
      <c r="O23" s="3" t="s">
        <v>72</v>
      </c>
      <c r="P23" s="3" t="s">
        <v>72</v>
      </c>
      <c r="Q23" s="18">
        <v>1</v>
      </c>
      <c r="R23" s="19">
        <v>0.4</v>
      </c>
      <c r="S23" s="20" t="s">
        <v>103</v>
      </c>
      <c r="T23" s="5">
        <v>44197</v>
      </c>
      <c r="U23" s="5">
        <v>44561</v>
      </c>
      <c r="V23" s="41">
        <v>1</v>
      </c>
      <c r="W23" s="41">
        <v>1</v>
      </c>
      <c r="X23" s="77">
        <f>+V23/W23</f>
        <v>1</v>
      </c>
      <c r="Y23" s="41">
        <f>25*X23/100</f>
        <v>0.25</v>
      </c>
      <c r="Z23" s="12"/>
      <c r="AA23" s="12">
        <v>1</v>
      </c>
      <c r="AB23" s="11">
        <f t="shared" si="2"/>
        <v>0</v>
      </c>
      <c r="AC23" s="12">
        <f t="shared" si="3"/>
        <v>0</v>
      </c>
      <c r="AD23" s="21"/>
      <c r="AE23" s="12">
        <v>1</v>
      </c>
      <c r="AF23" s="11">
        <f t="shared" si="14"/>
        <v>0</v>
      </c>
      <c r="AG23" s="12">
        <f t="shared" si="15"/>
        <v>0</v>
      </c>
      <c r="AH23" s="21"/>
      <c r="AI23" s="12">
        <v>1</v>
      </c>
      <c r="AJ23" s="11">
        <f t="shared" si="14"/>
        <v>0</v>
      </c>
      <c r="AK23" s="12">
        <f t="shared" si="17"/>
        <v>0</v>
      </c>
      <c r="AL23" s="12">
        <f t="shared" ref="AL23:AL24" si="18">+Y23+AC23+AG23+AK23</f>
        <v>0.25</v>
      </c>
      <c r="AM23" s="53"/>
      <c r="AN23" s="3" t="s">
        <v>74</v>
      </c>
      <c r="AO23" s="3"/>
      <c r="AP23" s="3"/>
      <c r="AQ23" s="3"/>
      <c r="AR23" s="3"/>
      <c r="AS23" s="3"/>
      <c r="AT23" s="3"/>
      <c r="AU23" s="3"/>
      <c r="AV23" s="3"/>
      <c r="AW23" s="3"/>
      <c r="AX23" s="3"/>
      <c r="AY23" s="3"/>
      <c r="AZ23" s="3" t="s">
        <v>104</v>
      </c>
      <c r="BA23" s="51" t="s">
        <v>385</v>
      </c>
    </row>
    <row r="24" spans="2:53" s="99" customFormat="1" ht="108.75" customHeight="1" x14ac:dyDescent="0.25">
      <c r="B24" s="4" t="s">
        <v>60</v>
      </c>
      <c r="C24" s="4" t="s">
        <v>148</v>
      </c>
      <c r="D24" s="3" t="s">
        <v>149</v>
      </c>
      <c r="E24" s="3" t="s">
        <v>150</v>
      </c>
      <c r="F24" s="66" t="s">
        <v>151</v>
      </c>
      <c r="G24" s="4" t="s">
        <v>152</v>
      </c>
      <c r="H24" s="4" t="s">
        <v>153</v>
      </c>
      <c r="I24" s="3" t="s">
        <v>162</v>
      </c>
      <c r="J24" s="3" t="s">
        <v>163</v>
      </c>
      <c r="K24" s="3" t="s">
        <v>164</v>
      </c>
      <c r="L24" s="3" t="s">
        <v>165</v>
      </c>
      <c r="M24" s="4" t="s">
        <v>109</v>
      </c>
      <c r="N24" s="3" t="s">
        <v>90</v>
      </c>
      <c r="O24" s="3" t="s">
        <v>72</v>
      </c>
      <c r="P24" s="3" t="s">
        <v>72</v>
      </c>
      <c r="Q24" s="18">
        <v>1</v>
      </c>
      <c r="R24" s="45">
        <v>0.2</v>
      </c>
      <c r="S24" s="3" t="s">
        <v>166</v>
      </c>
      <c r="T24" s="5">
        <v>44197</v>
      </c>
      <c r="U24" s="5">
        <v>44561</v>
      </c>
      <c r="V24" s="82">
        <v>0</v>
      </c>
      <c r="W24" s="82">
        <v>0</v>
      </c>
      <c r="X24" s="83">
        <v>1</v>
      </c>
      <c r="Y24" s="82">
        <f>25*X24/100</f>
        <v>0.25</v>
      </c>
      <c r="Z24" s="12"/>
      <c r="AA24" s="12">
        <v>1</v>
      </c>
      <c r="AB24" s="11">
        <f t="shared" si="2"/>
        <v>0</v>
      </c>
      <c r="AC24" s="12">
        <f t="shared" si="3"/>
        <v>0</v>
      </c>
      <c r="AD24" s="21"/>
      <c r="AE24" s="21">
        <v>0</v>
      </c>
      <c r="AF24" s="6">
        <v>0</v>
      </c>
      <c r="AG24" s="45">
        <v>0</v>
      </c>
      <c r="AH24" s="21"/>
      <c r="AI24" s="21">
        <v>93</v>
      </c>
      <c r="AJ24" s="6">
        <f t="shared" si="14"/>
        <v>0</v>
      </c>
      <c r="AK24" s="45">
        <f t="shared" si="17"/>
        <v>0</v>
      </c>
      <c r="AL24" s="12">
        <f t="shared" si="18"/>
        <v>0.25</v>
      </c>
      <c r="AM24" s="53"/>
      <c r="AN24" s="3" t="s">
        <v>74</v>
      </c>
      <c r="AO24" s="3"/>
      <c r="AP24" s="3"/>
      <c r="AQ24" s="3"/>
      <c r="AR24" s="3"/>
      <c r="AS24" s="3"/>
      <c r="AT24" s="3"/>
      <c r="AU24" s="3"/>
      <c r="AV24" s="3"/>
      <c r="AW24" s="3"/>
      <c r="AX24" s="3"/>
      <c r="AY24" s="3"/>
      <c r="AZ24" s="3" t="s">
        <v>167</v>
      </c>
      <c r="BA24" s="51"/>
    </row>
    <row r="25" spans="2:53" s="99" customFormat="1" ht="108.75" customHeight="1" x14ac:dyDescent="0.25">
      <c r="B25" s="4" t="s">
        <v>60</v>
      </c>
      <c r="C25" s="20" t="s">
        <v>168</v>
      </c>
      <c r="D25" s="4" t="s">
        <v>169</v>
      </c>
      <c r="E25" s="4" t="s">
        <v>170</v>
      </c>
      <c r="F25" s="67" t="s">
        <v>171</v>
      </c>
      <c r="G25" s="4" t="s">
        <v>172</v>
      </c>
      <c r="H25" s="20" t="s">
        <v>173</v>
      </c>
      <c r="I25" s="4" t="s">
        <v>174</v>
      </c>
      <c r="J25" s="20" t="s">
        <v>175</v>
      </c>
      <c r="K25" s="4" t="s">
        <v>176</v>
      </c>
      <c r="L25" s="22" t="s">
        <v>177</v>
      </c>
      <c r="M25" s="4" t="s">
        <v>89</v>
      </c>
      <c r="N25" s="3" t="s">
        <v>90</v>
      </c>
      <c r="O25" s="20" t="s">
        <v>72</v>
      </c>
      <c r="P25" s="4" t="s">
        <v>72</v>
      </c>
      <c r="Q25" s="45">
        <v>1</v>
      </c>
      <c r="R25" s="19">
        <v>0.2</v>
      </c>
      <c r="S25" s="20" t="s">
        <v>178</v>
      </c>
      <c r="T25" s="5">
        <v>44197</v>
      </c>
      <c r="U25" s="5">
        <v>44561</v>
      </c>
      <c r="V25" s="41">
        <v>1</v>
      </c>
      <c r="W25" s="41">
        <v>1</v>
      </c>
      <c r="X25" s="77">
        <f>+V25/W25</f>
        <v>1</v>
      </c>
      <c r="Y25" s="84">
        <f>25*X25/100</f>
        <v>0.25</v>
      </c>
      <c r="Z25" s="9"/>
      <c r="AA25" s="12">
        <v>1</v>
      </c>
      <c r="AB25" s="11">
        <f t="shared" si="2"/>
        <v>0</v>
      </c>
      <c r="AC25" s="12">
        <f t="shared" si="3"/>
        <v>0</v>
      </c>
      <c r="AD25" s="9"/>
      <c r="AE25" s="12">
        <v>1</v>
      </c>
      <c r="AF25" s="11">
        <f t="shared" ref="AF25:AJ40" si="19">IF(AE25=0,"N/A",AD25/AE25)</f>
        <v>0</v>
      </c>
      <c r="AG25" s="12">
        <f t="shared" ref="AG25:AG47" si="20">IF(AF25="N/A","N/A",(AF25*$R25))</f>
        <v>0</v>
      </c>
      <c r="AH25" s="9"/>
      <c r="AI25" s="12">
        <v>1</v>
      </c>
      <c r="AJ25" s="11">
        <f t="shared" si="14"/>
        <v>0</v>
      </c>
      <c r="AK25" s="12">
        <f t="shared" si="17"/>
        <v>0</v>
      </c>
      <c r="AL25" s="12">
        <f>+Y25+AC25+AG25+AK25</f>
        <v>0.25</v>
      </c>
      <c r="AM25" s="53">
        <f>+(AL25+AL26+AL27+AL28+AL29)/5</f>
        <v>0.25</v>
      </c>
      <c r="AN25" s="3"/>
      <c r="AO25" s="3"/>
      <c r="AP25" s="3"/>
      <c r="AQ25" s="3"/>
      <c r="AR25" s="3"/>
      <c r="AS25" s="3"/>
      <c r="AT25" s="3"/>
      <c r="AU25" s="3"/>
      <c r="AV25" s="3"/>
      <c r="AW25" s="3" t="s">
        <v>74</v>
      </c>
      <c r="AX25" s="3"/>
      <c r="AY25" s="3" t="s">
        <v>74</v>
      </c>
      <c r="AZ25" s="23" t="s">
        <v>104</v>
      </c>
      <c r="BA25" s="51" t="s">
        <v>402</v>
      </c>
    </row>
    <row r="26" spans="2:53" s="99" customFormat="1" ht="108.75" customHeight="1" x14ac:dyDescent="0.25">
      <c r="B26" s="4" t="s">
        <v>60</v>
      </c>
      <c r="C26" s="20" t="s">
        <v>168</v>
      </c>
      <c r="D26" s="4" t="s">
        <v>169</v>
      </c>
      <c r="E26" s="4" t="s">
        <v>170</v>
      </c>
      <c r="F26" s="67" t="s">
        <v>171</v>
      </c>
      <c r="G26" s="4" t="s">
        <v>172</v>
      </c>
      <c r="H26" s="20" t="s">
        <v>179</v>
      </c>
      <c r="I26" s="4" t="s">
        <v>180</v>
      </c>
      <c r="J26" s="20" t="s">
        <v>181</v>
      </c>
      <c r="K26" s="4" t="s">
        <v>182</v>
      </c>
      <c r="L26" s="22" t="s">
        <v>183</v>
      </c>
      <c r="M26" s="4" t="s">
        <v>89</v>
      </c>
      <c r="N26" s="3" t="s">
        <v>90</v>
      </c>
      <c r="O26" s="20" t="s">
        <v>72</v>
      </c>
      <c r="P26" s="4" t="s">
        <v>72</v>
      </c>
      <c r="Q26" s="45">
        <v>1</v>
      </c>
      <c r="R26" s="19">
        <v>0.2</v>
      </c>
      <c r="S26" s="20" t="s">
        <v>184</v>
      </c>
      <c r="T26" s="5">
        <v>44197</v>
      </c>
      <c r="U26" s="5">
        <v>44561</v>
      </c>
      <c r="V26" s="41">
        <v>0</v>
      </c>
      <c r="W26" s="41">
        <v>0</v>
      </c>
      <c r="X26" s="77">
        <v>1</v>
      </c>
      <c r="Y26" s="84">
        <f>25*X26/100</f>
        <v>0.25</v>
      </c>
      <c r="Z26" s="12"/>
      <c r="AA26" s="12">
        <v>1</v>
      </c>
      <c r="AB26" s="11">
        <f t="shared" si="2"/>
        <v>0</v>
      </c>
      <c r="AC26" s="12">
        <f t="shared" si="3"/>
        <v>0</v>
      </c>
      <c r="AD26" s="12"/>
      <c r="AE26" s="12">
        <v>1</v>
      </c>
      <c r="AF26" s="11">
        <f t="shared" si="19"/>
        <v>0</v>
      </c>
      <c r="AG26" s="12">
        <f t="shared" si="20"/>
        <v>0</v>
      </c>
      <c r="AH26" s="12"/>
      <c r="AI26" s="12">
        <v>1</v>
      </c>
      <c r="AJ26" s="11">
        <f t="shared" si="14"/>
        <v>0</v>
      </c>
      <c r="AK26" s="12">
        <f t="shared" si="17"/>
        <v>0</v>
      </c>
      <c r="AL26" s="12">
        <f t="shared" ref="AL26:AL29" si="21">+Y26+AC26+AG26+AK26</f>
        <v>0.25</v>
      </c>
      <c r="AM26" s="53"/>
      <c r="AN26" s="3" t="s">
        <v>74</v>
      </c>
      <c r="AO26" s="3"/>
      <c r="AP26" s="3"/>
      <c r="AQ26" s="3"/>
      <c r="AR26" s="3"/>
      <c r="AS26" s="3"/>
      <c r="AT26" s="3"/>
      <c r="AU26" s="3"/>
      <c r="AV26" s="3"/>
      <c r="AW26" s="3" t="s">
        <v>74</v>
      </c>
      <c r="AX26" s="3" t="s">
        <v>74</v>
      </c>
      <c r="AY26" s="3" t="s">
        <v>74</v>
      </c>
      <c r="AZ26" s="23" t="s">
        <v>185</v>
      </c>
      <c r="BA26" s="51" t="s">
        <v>403</v>
      </c>
    </row>
    <row r="27" spans="2:53" s="99" customFormat="1" ht="108.75" customHeight="1" x14ac:dyDescent="0.25">
      <c r="B27" s="4" t="s">
        <v>60</v>
      </c>
      <c r="C27" s="20" t="s">
        <v>168</v>
      </c>
      <c r="D27" s="4" t="s">
        <v>169</v>
      </c>
      <c r="E27" s="4" t="s">
        <v>170</v>
      </c>
      <c r="F27" s="67" t="s">
        <v>171</v>
      </c>
      <c r="G27" s="4" t="s">
        <v>172</v>
      </c>
      <c r="H27" s="20" t="s">
        <v>186</v>
      </c>
      <c r="I27" s="4" t="s">
        <v>187</v>
      </c>
      <c r="J27" s="20" t="s">
        <v>188</v>
      </c>
      <c r="K27" s="4" t="s">
        <v>189</v>
      </c>
      <c r="L27" s="22" t="s">
        <v>190</v>
      </c>
      <c r="M27" s="4" t="s">
        <v>89</v>
      </c>
      <c r="N27" s="3" t="s">
        <v>90</v>
      </c>
      <c r="O27" s="20" t="s">
        <v>72</v>
      </c>
      <c r="P27" s="4" t="s">
        <v>72</v>
      </c>
      <c r="Q27" s="45">
        <v>1</v>
      </c>
      <c r="R27" s="19">
        <v>0.2</v>
      </c>
      <c r="S27" s="20" t="s">
        <v>178</v>
      </c>
      <c r="T27" s="5">
        <v>44197</v>
      </c>
      <c r="U27" s="5">
        <v>44561</v>
      </c>
      <c r="V27" s="41">
        <v>1</v>
      </c>
      <c r="W27" s="41">
        <v>1</v>
      </c>
      <c r="X27" s="77">
        <f>+V27/W27</f>
        <v>1</v>
      </c>
      <c r="Y27" s="84">
        <f>25*X27/100</f>
        <v>0.25</v>
      </c>
      <c r="Z27" s="12"/>
      <c r="AA27" s="12">
        <v>1</v>
      </c>
      <c r="AB27" s="11">
        <f t="shared" si="2"/>
        <v>0</v>
      </c>
      <c r="AC27" s="12">
        <f t="shared" si="3"/>
        <v>0</v>
      </c>
      <c r="AD27" s="12"/>
      <c r="AE27" s="12">
        <v>1</v>
      </c>
      <c r="AF27" s="11">
        <f t="shared" si="19"/>
        <v>0</v>
      </c>
      <c r="AG27" s="12">
        <f t="shared" si="20"/>
        <v>0</v>
      </c>
      <c r="AH27" s="12"/>
      <c r="AI27" s="12">
        <v>1</v>
      </c>
      <c r="AJ27" s="11">
        <f t="shared" si="14"/>
        <v>0</v>
      </c>
      <c r="AK27" s="12">
        <f t="shared" si="17"/>
        <v>0</v>
      </c>
      <c r="AL27" s="12">
        <f t="shared" si="21"/>
        <v>0.25</v>
      </c>
      <c r="AM27" s="53"/>
      <c r="AN27" s="3"/>
      <c r="AO27" s="3"/>
      <c r="AP27" s="3"/>
      <c r="AQ27" s="3"/>
      <c r="AR27" s="3"/>
      <c r="AS27" s="3"/>
      <c r="AT27" s="3"/>
      <c r="AU27" s="3"/>
      <c r="AV27" s="3"/>
      <c r="AW27" s="3" t="s">
        <v>74</v>
      </c>
      <c r="AX27" s="3" t="s">
        <v>74</v>
      </c>
      <c r="AY27" s="3" t="s">
        <v>74</v>
      </c>
      <c r="AZ27" s="23" t="s">
        <v>104</v>
      </c>
      <c r="BA27" s="51" t="s">
        <v>404</v>
      </c>
    </row>
    <row r="28" spans="2:53" s="99" customFormat="1" ht="108.75" customHeight="1" x14ac:dyDescent="0.25">
      <c r="B28" s="4" t="s">
        <v>60</v>
      </c>
      <c r="C28" s="20" t="s">
        <v>168</v>
      </c>
      <c r="D28" s="4" t="s">
        <v>169</v>
      </c>
      <c r="E28" s="4" t="s">
        <v>170</v>
      </c>
      <c r="F28" s="67" t="s">
        <v>171</v>
      </c>
      <c r="G28" s="4" t="s">
        <v>172</v>
      </c>
      <c r="H28" s="20" t="s">
        <v>191</v>
      </c>
      <c r="I28" s="4" t="s">
        <v>192</v>
      </c>
      <c r="J28" s="20" t="s">
        <v>193</v>
      </c>
      <c r="K28" s="4" t="s">
        <v>194</v>
      </c>
      <c r="L28" s="22" t="s">
        <v>195</v>
      </c>
      <c r="M28" s="4" t="s">
        <v>109</v>
      </c>
      <c r="N28" s="3" t="s">
        <v>90</v>
      </c>
      <c r="O28" s="20" t="s">
        <v>72</v>
      </c>
      <c r="P28" s="4" t="s">
        <v>72</v>
      </c>
      <c r="Q28" s="45">
        <v>1</v>
      </c>
      <c r="R28" s="19">
        <v>0.2</v>
      </c>
      <c r="S28" s="20" t="s">
        <v>196</v>
      </c>
      <c r="T28" s="5">
        <v>44197</v>
      </c>
      <c r="U28" s="5">
        <v>44561</v>
      </c>
      <c r="V28" s="41">
        <v>1</v>
      </c>
      <c r="W28" s="41">
        <v>1</v>
      </c>
      <c r="X28" s="77">
        <f>+V28/W28</f>
        <v>1</v>
      </c>
      <c r="Y28" s="84">
        <f>25*X28/100</f>
        <v>0.25</v>
      </c>
      <c r="Z28" s="12"/>
      <c r="AA28" s="12">
        <v>1</v>
      </c>
      <c r="AB28" s="11">
        <f t="shared" si="2"/>
        <v>0</v>
      </c>
      <c r="AC28" s="12">
        <f t="shared" si="3"/>
        <v>0</v>
      </c>
      <c r="AD28" s="12"/>
      <c r="AE28" s="12">
        <v>1</v>
      </c>
      <c r="AF28" s="11">
        <f t="shared" si="19"/>
        <v>0</v>
      </c>
      <c r="AG28" s="12">
        <f t="shared" si="20"/>
        <v>0</v>
      </c>
      <c r="AH28" s="12"/>
      <c r="AI28" s="12">
        <v>1</v>
      </c>
      <c r="AJ28" s="11">
        <f t="shared" si="14"/>
        <v>0</v>
      </c>
      <c r="AK28" s="12">
        <f t="shared" si="17"/>
        <v>0</v>
      </c>
      <c r="AL28" s="12">
        <f t="shared" si="21"/>
        <v>0.25</v>
      </c>
      <c r="AM28" s="53"/>
      <c r="AN28" s="3"/>
      <c r="AO28" s="3" t="s">
        <v>74</v>
      </c>
      <c r="AP28" s="3"/>
      <c r="AQ28" s="3"/>
      <c r="AR28" s="3"/>
      <c r="AS28" s="3"/>
      <c r="AT28" s="3"/>
      <c r="AU28" s="3"/>
      <c r="AV28" s="3"/>
      <c r="AW28" s="3"/>
      <c r="AX28" s="3"/>
      <c r="AY28" s="3"/>
      <c r="AZ28" s="23" t="s">
        <v>104</v>
      </c>
      <c r="BA28" s="51" t="s">
        <v>360</v>
      </c>
    </row>
    <row r="29" spans="2:53" s="99" customFormat="1" ht="108.75" customHeight="1" x14ac:dyDescent="0.25">
      <c r="B29" s="4" t="s">
        <v>60</v>
      </c>
      <c r="C29" s="20" t="s">
        <v>168</v>
      </c>
      <c r="D29" s="4" t="s">
        <v>169</v>
      </c>
      <c r="E29" s="4" t="s">
        <v>170</v>
      </c>
      <c r="F29" s="67" t="s">
        <v>171</v>
      </c>
      <c r="G29" s="4" t="s">
        <v>172</v>
      </c>
      <c r="H29" s="20" t="s">
        <v>191</v>
      </c>
      <c r="I29" s="4" t="s">
        <v>197</v>
      </c>
      <c r="J29" s="20" t="s">
        <v>198</v>
      </c>
      <c r="K29" s="4" t="s">
        <v>199</v>
      </c>
      <c r="L29" s="22" t="s">
        <v>200</v>
      </c>
      <c r="M29" s="4" t="s">
        <v>201</v>
      </c>
      <c r="N29" s="3" t="s">
        <v>90</v>
      </c>
      <c r="O29" s="20">
        <v>6</v>
      </c>
      <c r="P29" s="4" t="s">
        <v>72</v>
      </c>
      <c r="Q29" s="45">
        <v>1</v>
      </c>
      <c r="R29" s="19">
        <v>0.2</v>
      </c>
      <c r="S29" s="20" t="s">
        <v>103</v>
      </c>
      <c r="T29" s="5">
        <v>44197</v>
      </c>
      <c r="U29" s="5">
        <v>44561</v>
      </c>
      <c r="V29" s="41">
        <v>1</v>
      </c>
      <c r="W29" s="41">
        <v>1</v>
      </c>
      <c r="X29" s="77">
        <f>+V29/W29</f>
        <v>1</v>
      </c>
      <c r="Y29" s="84">
        <f>25*X29/100</f>
        <v>0.25</v>
      </c>
      <c r="Z29" s="12"/>
      <c r="AA29" s="12">
        <v>1</v>
      </c>
      <c r="AB29" s="11">
        <f t="shared" si="2"/>
        <v>0</v>
      </c>
      <c r="AC29" s="12">
        <f t="shared" si="3"/>
        <v>0</v>
      </c>
      <c r="AD29" s="12"/>
      <c r="AE29" s="12">
        <v>1</v>
      </c>
      <c r="AF29" s="11">
        <f t="shared" si="19"/>
        <v>0</v>
      </c>
      <c r="AG29" s="12">
        <f t="shared" si="20"/>
        <v>0</v>
      </c>
      <c r="AH29" s="12"/>
      <c r="AI29" s="12">
        <v>1</v>
      </c>
      <c r="AJ29" s="11">
        <f t="shared" si="14"/>
        <v>0</v>
      </c>
      <c r="AK29" s="12">
        <f t="shared" si="17"/>
        <v>0</v>
      </c>
      <c r="AL29" s="12">
        <f t="shared" si="21"/>
        <v>0.25</v>
      </c>
      <c r="AM29" s="53"/>
      <c r="AN29" s="3"/>
      <c r="AO29" s="3"/>
      <c r="AP29" s="3"/>
      <c r="AQ29" s="3"/>
      <c r="AR29" s="3"/>
      <c r="AS29" s="3"/>
      <c r="AT29" s="3"/>
      <c r="AU29" s="3"/>
      <c r="AV29" s="3"/>
      <c r="AW29" s="3"/>
      <c r="AX29" s="3"/>
      <c r="AY29" s="3"/>
      <c r="AZ29" s="23" t="s">
        <v>104</v>
      </c>
      <c r="BA29" s="51" t="s">
        <v>361</v>
      </c>
    </row>
    <row r="30" spans="2:53" s="99" customFormat="1" ht="108.75" customHeight="1" x14ac:dyDescent="0.25">
      <c r="B30" s="4" t="s">
        <v>60</v>
      </c>
      <c r="C30" s="20" t="s">
        <v>202</v>
      </c>
      <c r="D30" s="20" t="s">
        <v>203</v>
      </c>
      <c r="E30" s="20" t="s">
        <v>204</v>
      </c>
      <c r="F30" s="67" t="s">
        <v>205</v>
      </c>
      <c r="G30" s="4" t="s">
        <v>172</v>
      </c>
      <c r="H30" s="4" t="s">
        <v>206</v>
      </c>
      <c r="I30" s="3" t="s">
        <v>207</v>
      </c>
      <c r="J30" s="20" t="s">
        <v>208</v>
      </c>
      <c r="K30" s="3" t="s">
        <v>209</v>
      </c>
      <c r="L30" s="13" t="s">
        <v>210</v>
      </c>
      <c r="M30" s="3" t="s">
        <v>109</v>
      </c>
      <c r="N30" s="3" t="s">
        <v>90</v>
      </c>
      <c r="O30" s="3">
        <v>1</v>
      </c>
      <c r="P30" s="24" t="s">
        <v>211</v>
      </c>
      <c r="Q30" s="18">
        <v>1</v>
      </c>
      <c r="R30" s="19">
        <v>0.2</v>
      </c>
      <c r="S30" s="20" t="s">
        <v>103</v>
      </c>
      <c r="T30" s="5">
        <v>44197</v>
      </c>
      <c r="U30" s="5">
        <v>44561</v>
      </c>
      <c r="V30" s="41">
        <v>1</v>
      </c>
      <c r="W30" s="41">
        <v>1</v>
      </c>
      <c r="X30" s="77">
        <f>+V30/W30</f>
        <v>1</v>
      </c>
      <c r="Y30" s="84">
        <f>25*X30/100</f>
        <v>0.25</v>
      </c>
      <c r="Z30" s="9"/>
      <c r="AA30" s="12">
        <v>1</v>
      </c>
      <c r="AB30" s="11">
        <f t="shared" si="2"/>
        <v>0</v>
      </c>
      <c r="AC30" s="12">
        <f t="shared" si="3"/>
        <v>0</v>
      </c>
      <c r="AD30" s="9"/>
      <c r="AE30" s="12">
        <v>1</v>
      </c>
      <c r="AF30" s="11">
        <f t="shared" si="19"/>
        <v>0</v>
      </c>
      <c r="AG30" s="12">
        <f t="shared" si="20"/>
        <v>0</v>
      </c>
      <c r="AH30" s="9"/>
      <c r="AI30" s="12">
        <v>1</v>
      </c>
      <c r="AJ30" s="11">
        <f t="shared" si="19"/>
        <v>0</v>
      </c>
      <c r="AK30" s="12">
        <f t="shared" si="17"/>
        <v>0</v>
      </c>
      <c r="AL30" s="12">
        <f>+Y30+AC30+AG30+AK30</f>
        <v>0.25</v>
      </c>
      <c r="AM30" s="53">
        <f>+(AL30+AL31+AL32+AL33+AL34)/5</f>
        <v>0.25</v>
      </c>
      <c r="AN30" s="3" t="s">
        <v>74</v>
      </c>
      <c r="AO30" s="3"/>
      <c r="AP30" s="3"/>
      <c r="AQ30" s="3"/>
      <c r="AR30" s="3"/>
      <c r="AS30" s="3"/>
      <c r="AT30" s="3"/>
      <c r="AU30" s="3"/>
      <c r="AV30" s="3"/>
      <c r="AW30" s="3"/>
      <c r="AX30" s="3"/>
      <c r="AY30" s="3"/>
      <c r="AZ30" s="3" t="s">
        <v>104</v>
      </c>
      <c r="BA30" s="122" t="s">
        <v>407</v>
      </c>
    </row>
    <row r="31" spans="2:53" s="99" customFormat="1" ht="143.25" customHeight="1" x14ac:dyDescent="0.25">
      <c r="B31" s="4" t="s">
        <v>60</v>
      </c>
      <c r="C31" s="20" t="s">
        <v>202</v>
      </c>
      <c r="D31" s="20" t="s">
        <v>203</v>
      </c>
      <c r="E31" s="20" t="s">
        <v>204</v>
      </c>
      <c r="F31" s="67" t="s">
        <v>205</v>
      </c>
      <c r="G31" s="4" t="s">
        <v>172</v>
      </c>
      <c r="H31" s="4" t="s">
        <v>206</v>
      </c>
      <c r="I31" s="3" t="s">
        <v>212</v>
      </c>
      <c r="J31" s="20" t="s">
        <v>213</v>
      </c>
      <c r="K31" s="3" t="s">
        <v>214</v>
      </c>
      <c r="L31" s="13" t="s">
        <v>210</v>
      </c>
      <c r="M31" s="4" t="s">
        <v>89</v>
      </c>
      <c r="N31" s="3" t="s">
        <v>90</v>
      </c>
      <c r="O31" s="3">
        <v>1</v>
      </c>
      <c r="P31" s="24" t="s">
        <v>211</v>
      </c>
      <c r="Q31" s="18">
        <v>1</v>
      </c>
      <c r="R31" s="19">
        <v>0.2</v>
      </c>
      <c r="S31" s="20" t="s">
        <v>103</v>
      </c>
      <c r="T31" s="5">
        <v>44197</v>
      </c>
      <c r="U31" s="5">
        <v>44561</v>
      </c>
      <c r="V31" s="41">
        <v>0</v>
      </c>
      <c r="W31" s="41">
        <v>0</v>
      </c>
      <c r="X31" s="77">
        <v>1</v>
      </c>
      <c r="Y31" s="84">
        <f>25*X31/100</f>
        <v>0.25</v>
      </c>
      <c r="Z31" s="12"/>
      <c r="AA31" s="12">
        <v>1</v>
      </c>
      <c r="AB31" s="11">
        <f t="shared" si="2"/>
        <v>0</v>
      </c>
      <c r="AC31" s="12">
        <f t="shared" si="3"/>
        <v>0</v>
      </c>
      <c r="AD31" s="12"/>
      <c r="AE31" s="12">
        <v>1</v>
      </c>
      <c r="AF31" s="11">
        <f t="shared" si="19"/>
        <v>0</v>
      </c>
      <c r="AG31" s="12">
        <f t="shared" si="20"/>
        <v>0</v>
      </c>
      <c r="AH31" s="12"/>
      <c r="AI31" s="12">
        <v>1</v>
      </c>
      <c r="AJ31" s="11">
        <f t="shared" si="19"/>
        <v>0</v>
      </c>
      <c r="AK31" s="12">
        <f t="shared" si="17"/>
        <v>0</v>
      </c>
      <c r="AL31" s="12">
        <f t="shared" ref="AL31:AL34" si="22">+Y31+AC31+AG31+AK31</f>
        <v>0.25</v>
      </c>
      <c r="AM31" s="53"/>
      <c r="AN31" s="3" t="s">
        <v>74</v>
      </c>
      <c r="AO31" s="3"/>
      <c r="AP31" s="3"/>
      <c r="AQ31" s="3"/>
      <c r="AR31" s="3"/>
      <c r="AS31" s="3"/>
      <c r="AT31" s="3"/>
      <c r="AU31" s="3"/>
      <c r="AV31" s="3"/>
      <c r="AW31" s="3"/>
      <c r="AX31" s="3"/>
      <c r="AY31" s="3"/>
      <c r="AZ31" s="3" t="s">
        <v>104</v>
      </c>
      <c r="BA31" s="122" t="s">
        <v>408</v>
      </c>
    </row>
    <row r="32" spans="2:53" s="99" customFormat="1" ht="108.75" customHeight="1" x14ac:dyDescent="0.25">
      <c r="B32" s="4" t="s">
        <v>60</v>
      </c>
      <c r="C32" s="20" t="s">
        <v>202</v>
      </c>
      <c r="D32" s="20" t="s">
        <v>203</v>
      </c>
      <c r="E32" s="20" t="s">
        <v>204</v>
      </c>
      <c r="F32" s="67" t="s">
        <v>205</v>
      </c>
      <c r="G32" s="4" t="s">
        <v>172</v>
      </c>
      <c r="H32" s="4" t="s">
        <v>206</v>
      </c>
      <c r="I32" s="3" t="s">
        <v>215</v>
      </c>
      <c r="J32" s="20" t="s">
        <v>216</v>
      </c>
      <c r="K32" s="3" t="s">
        <v>217</v>
      </c>
      <c r="L32" s="13" t="s">
        <v>218</v>
      </c>
      <c r="M32" s="4" t="s">
        <v>89</v>
      </c>
      <c r="N32" s="3" t="s">
        <v>90</v>
      </c>
      <c r="O32" s="3">
        <v>1</v>
      </c>
      <c r="P32" s="24" t="s">
        <v>219</v>
      </c>
      <c r="Q32" s="18">
        <v>1</v>
      </c>
      <c r="R32" s="19">
        <v>0.2</v>
      </c>
      <c r="S32" s="20" t="s">
        <v>103</v>
      </c>
      <c r="T32" s="5">
        <v>44197</v>
      </c>
      <c r="U32" s="5">
        <v>44561</v>
      </c>
      <c r="V32" s="41">
        <v>0</v>
      </c>
      <c r="W32" s="41">
        <v>0</v>
      </c>
      <c r="X32" s="77">
        <v>1</v>
      </c>
      <c r="Y32" s="84">
        <f t="shared" ref="Y32:Y34" si="23">25*X32/100</f>
        <v>0.25</v>
      </c>
      <c r="Z32" s="12"/>
      <c r="AA32" s="12">
        <v>1</v>
      </c>
      <c r="AB32" s="11">
        <f t="shared" si="2"/>
        <v>0</v>
      </c>
      <c r="AC32" s="12">
        <f t="shared" si="3"/>
        <v>0</v>
      </c>
      <c r="AD32" s="12"/>
      <c r="AE32" s="12">
        <v>1</v>
      </c>
      <c r="AF32" s="11">
        <f t="shared" si="19"/>
        <v>0</v>
      </c>
      <c r="AG32" s="12">
        <f t="shared" si="20"/>
        <v>0</v>
      </c>
      <c r="AH32" s="12"/>
      <c r="AI32" s="12">
        <v>1</v>
      </c>
      <c r="AJ32" s="11">
        <f t="shared" si="19"/>
        <v>0</v>
      </c>
      <c r="AK32" s="12">
        <f t="shared" si="17"/>
        <v>0</v>
      </c>
      <c r="AL32" s="12">
        <f t="shared" si="22"/>
        <v>0.25</v>
      </c>
      <c r="AM32" s="53"/>
      <c r="AN32" s="3" t="s">
        <v>74</v>
      </c>
      <c r="AO32" s="3"/>
      <c r="AP32" s="3"/>
      <c r="AQ32" s="3"/>
      <c r="AR32" s="3"/>
      <c r="AS32" s="3"/>
      <c r="AT32" s="3"/>
      <c r="AU32" s="3"/>
      <c r="AV32" s="3"/>
      <c r="AW32" s="3"/>
      <c r="AX32" s="3"/>
      <c r="AY32" s="3"/>
      <c r="AZ32" s="3" t="s">
        <v>104</v>
      </c>
      <c r="BA32" s="51" t="s">
        <v>405</v>
      </c>
    </row>
    <row r="33" spans="2:53" s="99" customFormat="1" ht="108.75" customHeight="1" x14ac:dyDescent="0.25">
      <c r="B33" s="4" t="s">
        <v>60</v>
      </c>
      <c r="C33" s="20" t="s">
        <v>202</v>
      </c>
      <c r="D33" s="20" t="s">
        <v>203</v>
      </c>
      <c r="E33" s="20" t="s">
        <v>204</v>
      </c>
      <c r="F33" s="67" t="s">
        <v>205</v>
      </c>
      <c r="G33" s="4" t="s">
        <v>172</v>
      </c>
      <c r="H33" s="4" t="s">
        <v>206</v>
      </c>
      <c r="I33" s="3" t="s">
        <v>220</v>
      </c>
      <c r="J33" s="20" t="s">
        <v>221</v>
      </c>
      <c r="K33" s="3" t="s">
        <v>222</v>
      </c>
      <c r="L33" s="16" t="s">
        <v>223</v>
      </c>
      <c r="M33" s="3" t="s">
        <v>109</v>
      </c>
      <c r="N33" s="3" t="s">
        <v>90</v>
      </c>
      <c r="O33" s="3">
        <v>2</v>
      </c>
      <c r="P33" s="24" t="s">
        <v>224</v>
      </c>
      <c r="Q33" s="18">
        <v>1</v>
      </c>
      <c r="R33" s="19">
        <v>0.2</v>
      </c>
      <c r="S33" s="20" t="s">
        <v>103</v>
      </c>
      <c r="T33" s="5">
        <v>44197</v>
      </c>
      <c r="U33" s="5">
        <v>44561</v>
      </c>
      <c r="V33" s="41">
        <v>0</v>
      </c>
      <c r="W33" s="41">
        <v>0</v>
      </c>
      <c r="X33" s="77">
        <v>1</v>
      </c>
      <c r="Y33" s="84">
        <f t="shared" si="23"/>
        <v>0.25</v>
      </c>
      <c r="Z33" s="12"/>
      <c r="AA33" s="12">
        <v>1</v>
      </c>
      <c r="AB33" s="11">
        <f t="shared" si="2"/>
        <v>0</v>
      </c>
      <c r="AC33" s="12">
        <f t="shared" si="3"/>
        <v>0</v>
      </c>
      <c r="AD33" s="12"/>
      <c r="AE33" s="12">
        <v>1</v>
      </c>
      <c r="AF33" s="11">
        <f t="shared" si="19"/>
        <v>0</v>
      </c>
      <c r="AG33" s="12">
        <f t="shared" si="20"/>
        <v>0</v>
      </c>
      <c r="AH33" s="12"/>
      <c r="AI33" s="12">
        <v>1</v>
      </c>
      <c r="AJ33" s="11">
        <f t="shared" si="19"/>
        <v>0</v>
      </c>
      <c r="AK33" s="12">
        <f t="shared" si="17"/>
        <v>0</v>
      </c>
      <c r="AL33" s="12">
        <f t="shared" si="22"/>
        <v>0.25</v>
      </c>
      <c r="AM33" s="53"/>
      <c r="AN33" s="3"/>
      <c r="AO33" s="3"/>
      <c r="AP33" s="3"/>
      <c r="AQ33" s="3"/>
      <c r="AR33" s="3" t="s">
        <v>74</v>
      </c>
      <c r="AS33" s="3"/>
      <c r="AT33" s="3"/>
      <c r="AU33" s="3"/>
      <c r="AV33" s="3"/>
      <c r="AW33" s="3"/>
      <c r="AX33" s="3"/>
      <c r="AY33" s="3"/>
      <c r="AZ33" s="3" t="s">
        <v>104</v>
      </c>
      <c r="BA33" s="51" t="s">
        <v>406</v>
      </c>
    </row>
    <row r="34" spans="2:53" s="99" customFormat="1" ht="108.75" customHeight="1" x14ac:dyDescent="0.25">
      <c r="B34" s="4" t="s">
        <v>60</v>
      </c>
      <c r="C34" s="20" t="s">
        <v>202</v>
      </c>
      <c r="D34" s="20" t="s">
        <v>203</v>
      </c>
      <c r="E34" s="20" t="s">
        <v>204</v>
      </c>
      <c r="F34" s="67" t="s">
        <v>205</v>
      </c>
      <c r="G34" s="4" t="s">
        <v>172</v>
      </c>
      <c r="H34" s="4" t="s">
        <v>206</v>
      </c>
      <c r="I34" s="3" t="s">
        <v>225</v>
      </c>
      <c r="J34" s="20" t="s">
        <v>226</v>
      </c>
      <c r="K34" s="3" t="s">
        <v>225</v>
      </c>
      <c r="L34" s="16" t="s">
        <v>227</v>
      </c>
      <c r="M34" s="3" t="s">
        <v>109</v>
      </c>
      <c r="N34" s="3" t="s">
        <v>90</v>
      </c>
      <c r="O34" s="3">
        <v>3</v>
      </c>
      <c r="P34" s="24" t="s">
        <v>228</v>
      </c>
      <c r="Q34" s="18">
        <v>1</v>
      </c>
      <c r="R34" s="19">
        <v>0.2</v>
      </c>
      <c r="S34" s="20" t="s">
        <v>103</v>
      </c>
      <c r="T34" s="5">
        <v>44197</v>
      </c>
      <c r="U34" s="5">
        <v>44561</v>
      </c>
      <c r="V34" s="41">
        <v>1</v>
      </c>
      <c r="W34" s="41">
        <v>1</v>
      </c>
      <c r="X34" s="77">
        <f>+V34/W34</f>
        <v>1</v>
      </c>
      <c r="Y34" s="84">
        <f t="shared" si="23"/>
        <v>0.25</v>
      </c>
      <c r="Z34" s="12"/>
      <c r="AA34" s="12">
        <v>1</v>
      </c>
      <c r="AB34" s="11">
        <f t="shared" si="2"/>
        <v>0</v>
      </c>
      <c r="AC34" s="12">
        <f t="shared" si="3"/>
        <v>0</v>
      </c>
      <c r="AD34" s="12"/>
      <c r="AE34" s="12">
        <v>1</v>
      </c>
      <c r="AF34" s="11">
        <f t="shared" si="19"/>
        <v>0</v>
      </c>
      <c r="AG34" s="12">
        <f t="shared" si="20"/>
        <v>0</v>
      </c>
      <c r="AH34" s="12"/>
      <c r="AI34" s="12">
        <v>1</v>
      </c>
      <c r="AJ34" s="11">
        <f t="shared" si="19"/>
        <v>0</v>
      </c>
      <c r="AK34" s="12">
        <f t="shared" si="17"/>
        <v>0</v>
      </c>
      <c r="AL34" s="12">
        <f t="shared" si="22"/>
        <v>0.25</v>
      </c>
      <c r="AM34" s="53"/>
      <c r="AN34" s="3"/>
      <c r="AO34" s="3"/>
      <c r="AP34" s="3"/>
      <c r="AQ34" s="3"/>
      <c r="AR34" s="3" t="s">
        <v>74</v>
      </c>
      <c r="AS34" s="3"/>
      <c r="AT34" s="3"/>
      <c r="AU34" s="3"/>
      <c r="AV34" s="3"/>
      <c r="AW34" s="3"/>
      <c r="AX34" s="3"/>
      <c r="AY34" s="3"/>
      <c r="AZ34" s="3" t="s">
        <v>104</v>
      </c>
      <c r="BA34" s="51" t="s">
        <v>409</v>
      </c>
    </row>
    <row r="35" spans="2:53" s="99" customFormat="1" ht="66.75" customHeight="1" x14ac:dyDescent="0.25">
      <c r="B35" s="105" t="s">
        <v>60</v>
      </c>
      <c r="C35" s="20"/>
      <c r="D35" s="105" t="s">
        <v>203</v>
      </c>
      <c r="E35" s="105" t="s">
        <v>229</v>
      </c>
      <c r="F35" s="106" t="s">
        <v>230</v>
      </c>
      <c r="G35" s="105" t="s">
        <v>172</v>
      </c>
      <c r="H35" s="105" t="s">
        <v>231</v>
      </c>
      <c r="I35" s="105" t="s">
        <v>232</v>
      </c>
      <c r="J35" s="105" t="s">
        <v>233</v>
      </c>
      <c r="K35" s="108" t="s">
        <v>234</v>
      </c>
      <c r="L35" s="25" t="s">
        <v>235</v>
      </c>
      <c r="M35" s="4" t="s">
        <v>89</v>
      </c>
      <c r="N35" s="4" t="s">
        <v>59</v>
      </c>
      <c r="O35" s="20">
        <v>3</v>
      </c>
      <c r="P35" s="4" t="s">
        <v>236</v>
      </c>
      <c r="Q35" s="18" t="s">
        <v>378</v>
      </c>
      <c r="R35" s="19">
        <v>0.1</v>
      </c>
      <c r="S35" s="20" t="s">
        <v>178</v>
      </c>
      <c r="T35" s="5">
        <v>44197</v>
      </c>
      <c r="U35" s="5">
        <v>44561</v>
      </c>
      <c r="V35" s="41">
        <v>1</v>
      </c>
      <c r="W35" s="41">
        <v>1</v>
      </c>
      <c r="X35" s="77">
        <f>+V35/W35</f>
        <v>1</v>
      </c>
      <c r="Y35" s="84">
        <f>25*X35/100</f>
        <v>0.25</v>
      </c>
      <c r="Z35" s="9"/>
      <c r="AA35" s="12">
        <v>0.5</v>
      </c>
      <c r="AB35" s="11">
        <f t="shared" si="2"/>
        <v>0</v>
      </c>
      <c r="AC35" s="12">
        <f t="shared" si="3"/>
        <v>0</v>
      </c>
      <c r="AD35" s="6"/>
      <c r="AE35" s="6">
        <v>0</v>
      </c>
      <c r="AF35" s="26" t="str">
        <f t="shared" si="19"/>
        <v>N/A</v>
      </c>
      <c r="AG35" s="27">
        <v>0</v>
      </c>
      <c r="AH35" s="60"/>
      <c r="AI35" s="60">
        <v>0.5</v>
      </c>
      <c r="AJ35" s="6">
        <f t="shared" si="19"/>
        <v>0</v>
      </c>
      <c r="AK35" s="45">
        <f t="shared" si="17"/>
        <v>0</v>
      </c>
      <c r="AL35" s="12">
        <f>+Y35+AC35+AG35+AK35</f>
        <v>0.25</v>
      </c>
      <c r="AM35" s="53">
        <f>+(AL35+AL37+AL38+AL39+AL40+AL41+AL42+AL43)/9</f>
        <v>0.22222222222222221</v>
      </c>
      <c r="AN35" s="61"/>
      <c r="AO35" s="61"/>
      <c r="AP35" s="61"/>
      <c r="AQ35" s="61"/>
      <c r="AR35" s="61" t="s">
        <v>74</v>
      </c>
      <c r="AS35" s="61" t="s">
        <v>74</v>
      </c>
      <c r="AT35" s="61"/>
      <c r="AU35" s="61"/>
      <c r="AV35" s="61"/>
      <c r="AW35" s="61"/>
      <c r="AX35" s="61"/>
      <c r="AY35" s="61"/>
      <c r="AZ35" s="109" t="s">
        <v>237</v>
      </c>
      <c r="BA35" s="123" t="s">
        <v>377</v>
      </c>
    </row>
    <row r="36" spans="2:53" s="99" customFormat="1" ht="84" customHeight="1" x14ac:dyDescent="0.25">
      <c r="B36" s="105"/>
      <c r="C36" s="3" t="s">
        <v>238</v>
      </c>
      <c r="D36" s="105"/>
      <c r="E36" s="105"/>
      <c r="F36" s="106"/>
      <c r="G36" s="105"/>
      <c r="H36" s="105"/>
      <c r="I36" s="105"/>
      <c r="J36" s="105"/>
      <c r="K36" s="110" t="s">
        <v>410</v>
      </c>
      <c r="L36" s="25" t="s">
        <v>239</v>
      </c>
      <c r="M36" s="4" t="s">
        <v>89</v>
      </c>
      <c r="N36" s="3" t="s">
        <v>90</v>
      </c>
      <c r="O36" s="3">
        <v>0</v>
      </c>
      <c r="P36" s="3">
        <v>0</v>
      </c>
      <c r="Q36" s="18">
        <v>1</v>
      </c>
      <c r="R36" s="18">
        <v>0.1</v>
      </c>
      <c r="S36" s="20" t="s">
        <v>103</v>
      </c>
      <c r="T36" s="5">
        <v>44013</v>
      </c>
      <c r="U36" s="5">
        <v>44196</v>
      </c>
      <c r="V36" s="41">
        <v>1</v>
      </c>
      <c r="W36" s="41">
        <v>1</v>
      </c>
      <c r="X36" s="77">
        <f>+V36/W36</f>
        <v>1</v>
      </c>
      <c r="Y36" s="84">
        <f>25*X36/100</f>
        <v>0.25</v>
      </c>
      <c r="Z36" s="9"/>
      <c r="AA36" s="12"/>
      <c r="AB36" s="11"/>
      <c r="AC36" s="12"/>
      <c r="AD36" s="6"/>
      <c r="AE36" s="6"/>
      <c r="AF36" s="26"/>
      <c r="AG36" s="27"/>
      <c r="AH36" s="60"/>
      <c r="AI36" s="60"/>
      <c r="AJ36" s="6"/>
      <c r="AK36" s="45"/>
      <c r="AL36" s="12">
        <f>+Y36+AC36+AG36+AK36</f>
        <v>0.25</v>
      </c>
      <c r="AM36" s="53"/>
      <c r="AN36" s="61"/>
      <c r="AO36" s="61"/>
      <c r="AP36" s="61"/>
      <c r="AQ36" s="61"/>
      <c r="AR36" s="61"/>
      <c r="AS36" s="61"/>
      <c r="AT36" s="61"/>
      <c r="AU36" s="61"/>
      <c r="AV36" s="61"/>
      <c r="AW36" s="61"/>
      <c r="AX36" s="61"/>
      <c r="AY36" s="61"/>
      <c r="AZ36" s="109"/>
      <c r="BA36" s="123"/>
    </row>
    <row r="37" spans="2:53" s="99" customFormat="1" ht="108.75" customHeight="1" x14ac:dyDescent="0.25">
      <c r="B37" s="4" t="s">
        <v>60</v>
      </c>
      <c r="C37" s="3" t="s">
        <v>238</v>
      </c>
      <c r="D37" s="3" t="s">
        <v>203</v>
      </c>
      <c r="E37" s="3" t="s">
        <v>229</v>
      </c>
      <c r="F37" s="66" t="s">
        <v>230</v>
      </c>
      <c r="G37" s="4" t="s">
        <v>172</v>
      </c>
      <c r="H37" s="4" t="s">
        <v>231</v>
      </c>
      <c r="I37" s="68" t="s">
        <v>240</v>
      </c>
      <c r="J37" s="3" t="s">
        <v>241</v>
      </c>
      <c r="K37" s="3" t="s">
        <v>242</v>
      </c>
      <c r="L37" s="13" t="s">
        <v>239</v>
      </c>
      <c r="M37" s="4" t="s">
        <v>89</v>
      </c>
      <c r="N37" s="3" t="s">
        <v>90</v>
      </c>
      <c r="O37" s="3">
        <v>2</v>
      </c>
      <c r="P37" s="3" t="s">
        <v>72</v>
      </c>
      <c r="Q37" s="18" t="s">
        <v>378</v>
      </c>
      <c r="R37" s="18">
        <v>0.1</v>
      </c>
      <c r="S37" s="28" t="s">
        <v>103</v>
      </c>
      <c r="T37" s="5">
        <v>44197</v>
      </c>
      <c r="U37" s="5">
        <v>44561</v>
      </c>
      <c r="V37" s="41">
        <v>1</v>
      </c>
      <c r="W37" s="41">
        <v>1</v>
      </c>
      <c r="X37" s="77">
        <f t="shared" ref="X37:X43" si="24">+V37/W37</f>
        <v>1</v>
      </c>
      <c r="Y37" s="41">
        <f t="shared" ref="Y37:Y43" si="25">25*X37/100</f>
        <v>0.25</v>
      </c>
      <c r="Z37" s="12"/>
      <c r="AA37" s="12">
        <v>0.25</v>
      </c>
      <c r="AB37" s="11">
        <f t="shared" si="2"/>
        <v>0</v>
      </c>
      <c r="AC37" s="12">
        <f t="shared" si="3"/>
        <v>0</v>
      </c>
      <c r="AD37" s="6"/>
      <c r="AE37" s="6">
        <v>0.25</v>
      </c>
      <c r="AF37" s="26">
        <f t="shared" si="19"/>
        <v>0</v>
      </c>
      <c r="AG37" s="27">
        <f t="shared" si="20"/>
        <v>0</v>
      </c>
      <c r="AH37" s="6"/>
      <c r="AI37" s="6">
        <v>0.25</v>
      </c>
      <c r="AJ37" s="6">
        <f t="shared" si="19"/>
        <v>0</v>
      </c>
      <c r="AK37" s="45">
        <f t="shared" ref="AK37:AK47" si="26">IF(AJ37="N/A","N/A",(AJ37*$R37))</f>
        <v>0</v>
      </c>
      <c r="AL37" s="12">
        <f t="shared" ref="AL37:AL43" si="27">+Y37+AC37+AG37+AK37</f>
        <v>0.25</v>
      </c>
      <c r="AM37" s="53"/>
      <c r="AN37" s="3"/>
      <c r="AO37" s="3"/>
      <c r="AP37" s="3"/>
      <c r="AQ37" s="3" t="s">
        <v>74</v>
      </c>
      <c r="AR37" s="3" t="s">
        <v>74</v>
      </c>
      <c r="AS37" s="3"/>
      <c r="AT37" s="3"/>
      <c r="AU37" s="3"/>
      <c r="AV37" s="3"/>
      <c r="AW37" s="3"/>
      <c r="AX37" s="3"/>
      <c r="AY37" s="3"/>
      <c r="AZ37" s="3" t="s">
        <v>237</v>
      </c>
      <c r="BA37" s="51" t="s">
        <v>379</v>
      </c>
    </row>
    <row r="38" spans="2:53" s="99" customFormat="1" ht="108.75" customHeight="1" x14ac:dyDescent="0.25">
      <c r="B38" s="4" t="s">
        <v>60</v>
      </c>
      <c r="C38" s="3" t="s">
        <v>238</v>
      </c>
      <c r="D38" s="3" t="s">
        <v>203</v>
      </c>
      <c r="E38" s="3" t="s">
        <v>229</v>
      </c>
      <c r="F38" s="66" t="s">
        <v>230</v>
      </c>
      <c r="G38" s="4" t="s">
        <v>172</v>
      </c>
      <c r="H38" s="4" t="s">
        <v>231</v>
      </c>
      <c r="I38" s="111" t="s">
        <v>243</v>
      </c>
      <c r="J38" s="61" t="s">
        <v>244</v>
      </c>
      <c r="K38" s="3" t="s">
        <v>245</v>
      </c>
      <c r="L38" s="13" t="s">
        <v>239</v>
      </c>
      <c r="M38" s="4" t="s">
        <v>89</v>
      </c>
      <c r="N38" s="3" t="s">
        <v>90</v>
      </c>
      <c r="O38" s="3">
        <v>10</v>
      </c>
      <c r="P38" s="3" t="s">
        <v>72</v>
      </c>
      <c r="Q38" s="18" t="s">
        <v>378</v>
      </c>
      <c r="R38" s="45">
        <v>0.1</v>
      </c>
      <c r="S38" s="28" t="s">
        <v>103</v>
      </c>
      <c r="T38" s="5">
        <v>44197</v>
      </c>
      <c r="U38" s="5">
        <v>44561</v>
      </c>
      <c r="V38" s="41">
        <v>1</v>
      </c>
      <c r="W38" s="41">
        <v>1</v>
      </c>
      <c r="X38" s="77">
        <f t="shared" si="24"/>
        <v>1</v>
      </c>
      <c r="Y38" s="41">
        <f t="shared" si="25"/>
        <v>0.25</v>
      </c>
      <c r="Z38" s="12"/>
      <c r="AA38" s="12">
        <v>0.25</v>
      </c>
      <c r="AB38" s="11">
        <f t="shared" si="2"/>
        <v>0</v>
      </c>
      <c r="AC38" s="12">
        <f t="shared" si="3"/>
        <v>0</v>
      </c>
      <c r="AD38" s="6"/>
      <c r="AE38" s="6">
        <v>0.25</v>
      </c>
      <c r="AF38" s="26">
        <f t="shared" si="19"/>
        <v>0</v>
      </c>
      <c r="AG38" s="27">
        <f t="shared" si="20"/>
        <v>0</v>
      </c>
      <c r="AH38" s="6"/>
      <c r="AI38" s="6">
        <v>0.25</v>
      </c>
      <c r="AJ38" s="6">
        <f t="shared" si="19"/>
        <v>0</v>
      </c>
      <c r="AK38" s="45">
        <f t="shared" si="26"/>
        <v>0</v>
      </c>
      <c r="AL38" s="12">
        <f t="shared" si="27"/>
        <v>0.25</v>
      </c>
      <c r="AM38" s="53"/>
      <c r="AN38" s="3"/>
      <c r="AO38" s="3"/>
      <c r="AP38" s="3"/>
      <c r="AQ38" s="3"/>
      <c r="AR38" s="3" t="s">
        <v>74</v>
      </c>
      <c r="AS38" s="3"/>
      <c r="AT38" s="3"/>
      <c r="AU38" s="3" t="s">
        <v>74</v>
      </c>
      <c r="AV38" s="3"/>
      <c r="AW38" s="3"/>
      <c r="AX38" s="3"/>
      <c r="AY38" s="3"/>
      <c r="AZ38" s="3" t="s">
        <v>237</v>
      </c>
      <c r="BA38" s="123" t="s">
        <v>362</v>
      </c>
    </row>
    <row r="39" spans="2:53" s="99" customFormat="1" ht="108.75" customHeight="1" x14ac:dyDescent="0.25">
      <c r="B39" s="4" t="s">
        <v>60</v>
      </c>
      <c r="C39" s="3"/>
      <c r="D39" s="3" t="s">
        <v>203</v>
      </c>
      <c r="E39" s="3" t="s">
        <v>229</v>
      </c>
      <c r="F39" s="66" t="s">
        <v>230</v>
      </c>
      <c r="G39" s="4" t="s">
        <v>172</v>
      </c>
      <c r="H39" s="4" t="s">
        <v>231</v>
      </c>
      <c r="I39" s="111"/>
      <c r="J39" s="61"/>
      <c r="K39" s="3" t="s">
        <v>246</v>
      </c>
      <c r="L39" s="13" t="s">
        <v>239</v>
      </c>
      <c r="M39" s="4" t="s">
        <v>89</v>
      </c>
      <c r="N39" s="3" t="s">
        <v>247</v>
      </c>
      <c r="O39" s="3">
        <v>1</v>
      </c>
      <c r="P39" s="3" t="s">
        <v>248</v>
      </c>
      <c r="Q39" s="18" t="s">
        <v>378</v>
      </c>
      <c r="R39" s="18">
        <v>0.15</v>
      </c>
      <c r="S39" s="28" t="s">
        <v>166</v>
      </c>
      <c r="T39" s="5">
        <v>44197</v>
      </c>
      <c r="U39" s="5">
        <v>44561</v>
      </c>
      <c r="V39" s="41">
        <v>1</v>
      </c>
      <c r="W39" s="41">
        <v>1</v>
      </c>
      <c r="X39" s="77">
        <f t="shared" si="24"/>
        <v>1</v>
      </c>
      <c r="Y39" s="41">
        <f t="shared" si="25"/>
        <v>0.25</v>
      </c>
      <c r="Z39" s="12"/>
      <c r="AA39" s="12">
        <v>0.25</v>
      </c>
      <c r="AB39" s="11">
        <f t="shared" si="2"/>
        <v>0</v>
      </c>
      <c r="AC39" s="12">
        <f t="shared" si="3"/>
        <v>0</v>
      </c>
      <c r="AD39" s="6"/>
      <c r="AE39" s="6">
        <v>0.25</v>
      </c>
      <c r="AF39" s="11">
        <f t="shared" si="19"/>
        <v>0</v>
      </c>
      <c r="AG39" s="12">
        <f t="shared" si="20"/>
        <v>0</v>
      </c>
      <c r="AH39" s="6"/>
      <c r="AI39" s="6">
        <v>0.25</v>
      </c>
      <c r="AJ39" s="6">
        <f t="shared" si="19"/>
        <v>0</v>
      </c>
      <c r="AK39" s="45">
        <f t="shared" si="26"/>
        <v>0</v>
      </c>
      <c r="AL39" s="12">
        <f t="shared" si="27"/>
        <v>0.25</v>
      </c>
      <c r="AM39" s="53"/>
      <c r="AN39" s="3"/>
      <c r="AO39" s="3"/>
      <c r="AP39" s="3"/>
      <c r="AQ39" s="3" t="s">
        <v>74</v>
      </c>
      <c r="AR39" s="3" t="s">
        <v>74</v>
      </c>
      <c r="AS39" s="3"/>
      <c r="AT39" s="3"/>
      <c r="AU39" s="3"/>
      <c r="AV39" s="3"/>
      <c r="AW39" s="3"/>
      <c r="AX39" s="3"/>
      <c r="AY39" s="3"/>
      <c r="AZ39" s="3" t="s">
        <v>237</v>
      </c>
      <c r="BA39" s="123"/>
    </row>
    <row r="40" spans="2:53" s="99" customFormat="1" ht="108.75" customHeight="1" x14ac:dyDescent="0.25">
      <c r="B40" s="4" t="s">
        <v>60</v>
      </c>
      <c r="C40" s="3" t="s">
        <v>238</v>
      </c>
      <c r="D40" s="3" t="s">
        <v>203</v>
      </c>
      <c r="E40" s="3" t="s">
        <v>229</v>
      </c>
      <c r="F40" s="66" t="s">
        <v>230</v>
      </c>
      <c r="G40" s="4" t="s">
        <v>172</v>
      </c>
      <c r="H40" s="4" t="s">
        <v>231</v>
      </c>
      <c r="I40" s="3" t="s">
        <v>249</v>
      </c>
      <c r="J40" s="3" t="s">
        <v>250</v>
      </c>
      <c r="K40" s="3" t="s">
        <v>251</v>
      </c>
      <c r="L40" s="13" t="s">
        <v>252</v>
      </c>
      <c r="M40" s="4" t="s">
        <v>89</v>
      </c>
      <c r="N40" s="3" t="s">
        <v>90</v>
      </c>
      <c r="O40" s="3">
        <v>3</v>
      </c>
      <c r="P40" s="3" t="s">
        <v>72</v>
      </c>
      <c r="Q40" s="18" t="s">
        <v>378</v>
      </c>
      <c r="R40" s="45">
        <v>0.15</v>
      </c>
      <c r="S40" s="28" t="s">
        <v>103</v>
      </c>
      <c r="T40" s="5">
        <v>44197</v>
      </c>
      <c r="U40" s="5">
        <v>44561</v>
      </c>
      <c r="V40" s="41">
        <v>1</v>
      </c>
      <c r="W40" s="41">
        <v>1</v>
      </c>
      <c r="X40" s="77">
        <f t="shared" si="24"/>
        <v>1</v>
      </c>
      <c r="Y40" s="41">
        <f t="shared" si="25"/>
        <v>0.25</v>
      </c>
      <c r="Z40" s="8"/>
      <c r="AA40" s="45">
        <v>0.5</v>
      </c>
      <c r="AB40" s="11">
        <f t="shared" si="2"/>
        <v>0</v>
      </c>
      <c r="AC40" s="12">
        <f t="shared" si="3"/>
        <v>0</v>
      </c>
      <c r="AD40" s="45"/>
      <c r="AE40" s="45">
        <v>0.5</v>
      </c>
      <c r="AF40" s="11">
        <f t="shared" si="19"/>
        <v>0</v>
      </c>
      <c r="AG40" s="12">
        <f t="shared" si="20"/>
        <v>0</v>
      </c>
      <c r="AH40" s="8"/>
      <c r="AI40" s="45">
        <v>0.5</v>
      </c>
      <c r="AJ40" s="6">
        <f t="shared" si="19"/>
        <v>0</v>
      </c>
      <c r="AK40" s="45">
        <f t="shared" si="26"/>
        <v>0</v>
      </c>
      <c r="AL40" s="12">
        <f t="shared" si="27"/>
        <v>0.25</v>
      </c>
      <c r="AM40" s="53"/>
      <c r="AN40" s="3"/>
      <c r="AO40" s="3"/>
      <c r="AP40" s="3"/>
      <c r="AQ40" s="3" t="s">
        <v>74</v>
      </c>
      <c r="AR40" s="3" t="s">
        <v>74</v>
      </c>
      <c r="AS40" s="3"/>
      <c r="AT40" s="3"/>
      <c r="AU40" s="3" t="s">
        <v>74</v>
      </c>
      <c r="AV40" s="3"/>
      <c r="AW40" s="3"/>
      <c r="AX40" s="3"/>
      <c r="AY40" s="3"/>
      <c r="AZ40" s="3" t="s">
        <v>237</v>
      </c>
      <c r="BA40" s="51" t="s">
        <v>363</v>
      </c>
    </row>
    <row r="41" spans="2:53" s="99" customFormat="1" ht="134.25" customHeight="1" x14ac:dyDescent="0.25">
      <c r="B41" s="4" t="s">
        <v>60</v>
      </c>
      <c r="C41" s="3" t="s">
        <v>238</v>
      </c>
      <c r="D41" s="3" t="s">
        <v>203</v>
      </c>
      <c r="E41" s="3" t="s">
        <v>229</v>
      </c>
      <c r="F41" s="66" t="s">
        <v>230</v>
      </c>
      <c r="G41" s="4" t="s">
        <v>172</v>
      </c>
      <c r="H41" s="4" t="s">
        <v>231</v>
      </c>
      <c r="I41" s="68" t="s">
        <v>253</v>
      </c>
      <c r="J41" s="3" t="s">
        <v>254</v>
      </c>
      <c r="K41" s="68" t="s">
        <v>255</v>
      </c>
      <c r="L41" s="13" t="s">
        <v>256</v>
      </c>
      <c r="M41" s="4" t="s">
        <v>89</v>
      </c>
      <c r="N41" s="3" t="s">
        <v>90</v>
      </c>
      <c r="O41" s="29">
        <v>7</v>
      </c>
      <c r="P41" s="29" t="s">
        <v>72</v>
      </c>
      <c r="Q41" s="18" t="s">
        <v>378</v>
      </c>
      <c r="R41" s="18">
        <v>0.1</v>
      </c>
      <c r="S41" s="28" t="s">
        <v>103</v>
      </c>
      <c r="T41" s="5">
        <v>44197</v>
      </c>
      <c r="U41" s="5">
        <v>44561</v>
      </c>
      <c r="V41" s="41">
        <v>1</v>
      </c>
      <c r="W41" s="41">
        <v>1</v>
      </c>
      <c r="X41" s="77">
        <f t="shared" si="24"/>
        <v>1</v>
      </c>
      <c r="Y41" s="41">
        <f t="shared" si="25"/>
        <v>0.25</v>
      </c>
      <c r="Z41" s="12"/>
      <c r="AA41" s="12">
        <v>1</v>
      </c>
      <c r="AB41" s="11">
        <f t="shared" si="2"/>
        <v>0</v>
      </c>
      <c r="AC41" s="12">
        <f t="shared" si="3"/>
        <v>0</v>
      </c>
      <c r="AD41" s="12"/>
      <c r="AE41" s="12">
        <v>1</v>
      </c>
      <c r="AF41" s="11">
        <f t="shared" ref="AF41:AJ47" si="28">IF(AE41=0,"N/A",AD41/AE41)</f>
        <v>0</v>
      </c>
      <c r="AG41" s="12">
        <f t="shared" si="20"/>
        <v>0</v>
      </c>
      <c r="AH41" s="12"/>
      <c r="AI41" s="12">
        <v>1</v>
      </c>
      <c r="AJ41" s="11">
        <f t="shared" ref="AJ41:AJ43" si="29">IF(AI41=0,"N/A",AH41/AI41)</f>
        <v>0</v>
      </c>
      <c r="AK41" s="12">
        <f t="shared" si="26"/>
        <v>0</v>
      </c>
      <c r="AL41" s="12">
        <f t="shared" si="27"/>
        <v>0.25</v>
      </c>
      <c r="AM41" s="53"/>
      <c r="AN41" s="3"/>
      <c r="AO41" s="3"/>
      <c r="AP41" s="3" t="s">
        <v>74</v>
      </c>
      <c r="AQ41" s="3"/>
      <c r="AR41" s="3" t="s">
        <v>74</v>
      </c>
      <c r="AS41" s="3"/>
      <c r="AT41" s="3"/>
      <c r="AU41" s="3"/>
      <c r="AV41" s="3"/>
      <c r="AW41" s="3"/>
      <c r="AX41" s="3"/>
      <c r="AY41" s="3"/>
      <c r="AZ41" s="3" t="s">
        <v>237</v>
      </c>
      <c r="BA41" s="51" t="s">
        <v>380</v>
      </c>
    </row>
    <row r="42" spans="2:53" s="99" customFormat="1" ht="140.25" customHeight="1" x14ac:dyDescent="0.25">
      <c r="B42" s="4" t="s">
        <v>60</v>
      </c>
      <c r="C42" s="3" t="s">
        <v>238</v>
      </c>
      <c r="D42" s="3" t="s">
        <v>203</v>
      </c>
      <c r="E42" s="3" t="s">
        <v>229</v>
      </c>
      <c r="F42" s="66" t="s">
        <v>230</v>
      </c>
      <c r="G42" s="4" t="s">
        <v>172</v>
      </c>
      <c r="H42" s="4" t="s">
        <v>231</v>
      </c>
      <c r="I42" s="68" t="s">
        <v>257</v>
      </c>
      <c r="J42" s="69" t="s">
        <v>258</v>
      </c>
      <c r="K42" s="68" t="s">
        <v>259</v>
      </c>
      <c r="L42" s="30" t="s">
        <v>260</v>
      </c>
      <c r="M42" s="4" t="s">
        <v>89</v>
      </c>
      <c r="N42" s="3" t="s">
        <v>90</v>
      </c>
      <c r="O42" s="29">
        <v>6</v>
      </c>
      <c r="P42" s="29" t="s">
        <v>72</v>
      </c>
      <c r="Q42" s="18" t="s">
        <v>381</v>
      </c>
      <c r="R42" s="18">
        <v>0.1</v>
      </c>
      <c r="S42" s="28" t="s">
        <v>103</v>
      </c>
      <c r="T42" s="5">
        <v>44197</v>
      </c>
      <c r="U42" s="5">
        <v>44561</v>
      </c>
      <c r="V42" s="41">
        <v>1</v>
      </c>
      <c r="W42" s="41">
        <v>1</v>
      </c>
      <c r="X42" s="77">
        <f t="shared" si="24"/>
        <v>1</v>
      </c>
      <c r="Y42" s="41">
        <f t="shared" si="25"/>
        <v>0.25</v>
      </c>
      <c r="Z42" s="4"/>
      <c r="AA42" s="4">
        <v>1</v>
      </c>
      <c r="AB42" s="6">
        <f t="shared" si="2"/>
        <v>0</v>
      </c>
      <c r="AC42" s="45">
        <f t="shared" si="3"/>
        <v>0</v>
      </c>
      <c r="AD42" s="4"/>
      <c r="AE42" s="4">
        <v>1</v>
      </c>
      <c r="AF42" s="6">
        <f t="shared" si="28"/>
        <v>0</v>
      </c>
      <c r="AG42" s="45">
        <f t="shared" si="20"/>
        <v>0</v>
      </c>
      <c r="AH42" s="4"/>
      <c r="AI42" s="4">
        <v>1</v>
      </c>
      <c r="AJ42" s="6">
        <f t="shared" si="29"/>
        <v>0</v>
      </c>
      <c r="AK42" s="45">
        <f t="shared" si="26"/>
        <v>0</v>
      </c>
      <c r="AL42" s="12">
        <f t="shared" si="27"/>
        <v>0.25</v>
      </c>
      <c r="AM42" s="53"/>
      <c r="AN42" s="3"/>
      <c r="AO42" s="3"/>
      <c r="AP42" s="3"/>
      <c r="AQ42" s="3"/>
      <c r="AR42" s="3" t="s">
        <v>74</v>
      </c>
      <c r="AS42" s="3"/>
      <c r="AT42" s="3" t="s">
        <v>74</v>
      </c>
      <c r="AU42" s="3"/>
      <c r="AV42" s="3"/>
      <c r="AW42" s="3"/>
      <c r="AX42" s="3"/>
      <c r="AY42" s="3"/>
      <c r="AZ42" s="3" t="s">
        <v>237</v>
      </c>
      <c r="BA42" s="51" t="s">
        <v>382</v>
      </c>
    </row>
    <row r="43" spans="2:53" s="99" customFormat="1" ht="108.75" customHeight="1" x14ac:dyDescent="0.25">
      <c r="B43" s="4" t="s">
        <v>60</v>
      </c>
      <c r="C43" s="3" t="s">
        <v>238</v>
      </c>
      <c r="D43" s="3" t="s">
        <v>203</v>
      </c>
      <c r="E43" s="3" t="s">
        <v>229</v>
      </c>
      <c r="F43" s="66" t="s">
        <v>230</v>
      </c>
      <c r="G43" s="4" t="s">
        <v>172</v>
      </c>
      <c r="H43" s="4" t="s">
        <v>231</v>
      </c>
      <c r="I43" s="68" t="s">
        <v>261</v>
      </c>
      <c r="J43" s="68" t="s">
        <v>262</v>
      </c>
      <c r="K43" s="68" t="s">
        <v>263</v>
      </c>
      <c r="L43" s="30" t="s">
        <v>264</v>
      </c>
      <c r="M43" s="4" t="s">
        <v>89</v>
      </c>
      <c r="N43" s="3" t="s">
        <v>90</v>
      </c>
      <c r="O43" s="29" t="s">
        <v>72</v>
      </c>
      <c r="P43" s="29" t="s">
        <v>72</v>
      </c>
      <c r="Q43" s="18" t="s">
        <v>378</v>
      </c>
      <c r="R43" s="18">
        <v>0.1</v>
      </c>
      <c r="S43" s="28" t="s">
        <v>103</v>
      </c>
      <c r="T43" s="5">
        <v>44197</v>
      </c>
      <c r="U43" s="5">
        <v>44561</v>
      </c>
      <c r="V43" s="41">
        <v>1</v>
      </c>
      <c r="W43" s="41">
        <v>1</v>
      </c>
      <c r="X43" s="77">
        <f t="shared" si="24"/>
        <v>1</v>
      </c>
      <c r="Y43" s="41">
        <f t="shared" si="25"/>
        <v>0.25</v>
      </c>
      <c r="Z43" s="12"/>
      <c r="AA43" s="12">
        <v>1</v>
      </c>
      <c r="AB43" s="11">
        <f t="shared" si="2"/>
        <v>0</v>
      </c>
      <c r="AC43" s="12">
        <f t="shared" si="3"/>
        <v>0</v>
      </c>
      <c r="AD43" s="12"/>
      <c r="AE43" s="12">
        <v>1</v>
      </c>
      <c r="AF43" s="11">
        <f t="shared" si="28"/>
        <v>0</v>
      </c>
      <c r="AG43" s="12">
        <f t="shared" si="20"/>
        <v>0</v>
      </c>
      <c r="AH43" s="12"/>
      <c r="AI43" s="12">
        <v>1</v>
      </c>
      <c r="AJ43" s="11">
        <f t="shared" si="29"/>
        <v>0</v>
      </c>
      <c r="AK43" s="12">
        <f t="shared" si="26"/>
        <v>0</v>
      </c>
      <c r="AL43" s="12">
        <f t="shared" si="27"/>
        <v>0.25</v>
      </c>
      <c r="AM43" s="53"/>
      <c r="AN43" s="3"/>
      <c r="AO43" s="3"/>
      <c r="AP43" s="3"/>
      <c r="AQ43" s="3"/>
      <c r="AR43" s="3" t="s">
        <v>74</v>
      </c>
      <c r="AS43" s="3"/>
      <c r="AT43" s="3"/>
      <c r="AU43" s="3"/>
      <c r="AV43" s="3"/>
      <c r="AW43" s="3"/>
      <c r="AX43" s="3"/>
      <c r="AY43" s="3"/>
      <c r="AZ43" s="3" t="s">
        <v>237</v>
      </c>
      <c r="BA43" s="51" t="s">
        <v>383</v>
      </c>
    </row>
    <row r="44" spans="2:53" s="99" customFormat="1" ht="108.75" customHeight="1" x14ac:dyDescent="0.25">
      <c r="B44" s="4" t="s">
        <v>60</v>
      </c>
      <c r="C44" s="4" t="s">
        <v>148</v>
      </c>
      <c r="D44" s="4" t="s">
        <v>265</v>
      </c>
      <c r="E44" s="4" t="s">
        <v>266</v>
      </c>
      <c r="F44" s="64" t="s">
        <v>267</v>
      </c>
      <c r="G44" s="4" t="s">
        <v>172</v>
      </c>
      <c r="H44" s="4" t="s">
        <v>268</v>
      </c>
      <c r="I44" s="4" t="s">
        <v>269</v>
      </c>
      <c r="J44" s="4" t="s">
        <v>270</v>
      </c>
      <c r="K44" s="24" t="s">
        <v>271</v>
      </c>
      <c r="L44" s="25" t="s">
        <v>272</v>
      </c>
      <c r="M44" s="4" t="s">
        <v>81</v>
      </c>
      <c r="N44" s="3" t="s">
        <v>82</v>
      </c>
      <c r="O44" s="31" t="s">
        <v>72</v>
      </c>
      <c r="P44" s="31" t="s">
        <v>72</v>
      </c>
      <c r="Q44" s="18">
        <v>1</v>
      </c>
      <c r="R44" s="45">
        <v>0.25</v>
      </c>
      <c r="S44" s="4" t="s">
        <v>103</v>
      </c>
      <c r="T44" s="5">
        <v>44197</v>
      </c>
      <c r="U44" s="5">
        <v>44561</v>
      </c>
      <c r="V44" s="41">
        <v>1.25</v>
      </c>
      <c r="W44" s="41">
        <v>1</v>
      </c>
      <c r="X44" s="77">
        <f>+V44/W44</f>
        <v>1.25</v>
      </c>
      <c r="Y44" s="41">
        <f>25*X44/100</f>
        <v>0.3125</v>
      </c>
      <c r="Z44" s="45"/>
      <c r="AA44" s="45">
        <v>1</v>
      </c>
      <c r="AB44" s="6">
        <f t="shared" si="2"/>
        <v>0</v>
      </c>
      <c r="AC44" s="45">
        <f t="shared" si="3"/>
        <v>0</v>
      </c>
      <c r="AD44" s="45"/>
      <c r="AE44" s="45">
        <v>1</v>
      </c>
      <c r="AF44" s="26">
        <f t="shared" si="28"/>
        <v>0</v>
      </c>
      <c r="AG44" s="27">
        <f t="shared" si="20"/>
        <v>0</v>
      </c>
      <c r="AH44" s="45"/>
      <c r="AI44" s="45">
        <v>1</v>
      </c>
      <c r="AJ44" s="6">
        <f t="shared" si="28"/>
        <v>0</v>
      </c>
      <c r="AK44" s="45">
        <f t="shared" si="26"/>
        <v>0</v>
      </c>
      <c r="AL44" s="12">
        <f>(AVERAGE(AG44,AK44,AC44,Y44))</f>
        <v>7.8125E-2</v>
      </c>
      <c r="AM44" s="53">
        <f>+(AL44+AL45+AL46+AL47)/4</f>
        <v>6.2256249999999999E-2</v>
      </c>
      <c r="AN44" s="3" t="s">
        <v>74</v>
      </c>
      <c r="AO44" s="3"/>
      <c r="AP44" s="3"/>
      <c r="AQ44" s="3"/>
      <c r="AR44" s="3"/>
      <c r="AS44" s="3"/>
      <c r="AT44" s="3"/>
      <c r="AU44" s="3"/>
      <c r="AV44" s="3"/>
      <c r="AW44" s="3"/>
      <c r="AX44" s="3"/>
      <c r="AY44" s="3"/>
      <c r="AZ44" s="3" t="s">
        <v>273</v>
      </c>
      <c r="BA44" s="122" t="s">
        <v>364</v>
      </c>
    </row>
    <row r="45" spans="2:53" s="99" customFormat="1" ht="108.75" customHeight="1" x14ac:dyDescent="0.25">
      <c r="B45" s="4" t="s">
        <v>60</v>
      </c>
      <c r="C45" s="4" t="s">
        <v>148</v>
      </c>
      <c r="D45" s="4" t="s">
        <v>265</v>
      </c>
      <c r="E45" s="4" t="s">
        <v>266</v>
      </c>
      <c r="F45" s="64" t="s">
        <v>267</v>
      </c>
      <c r="G45" s="4" t="s">
        <v>172</v>
      </c>
      <c r="H45" s="4" t="s">
        <v>268</v>
      </c>
      <c r="I45" s="4" t="s">
        <v>274</v>
      </c>
      <c r="J45" s="31" t="s">
        <v>275</v>
      </c>
      <c r="K45" s="24" t="s">
        <v>276</v>
      </c>
      <c r="L45" s="25" t="s">
        <v>277</v>
      </c>
      <c r="M45" s="4" t="s">
        <v>278</v>
      </c>
      <c r="N45" s="3" t="s">
        <v>59</v>
      </c>
      <c r="O45" s="32" t="s">
        <v>411</v>
      </c>
      <c r="P45" s="3" t="s">
        <v>279</v>
      </c>
      <c r="Q45" s="18">
        <v>1</v>
      </c>
      <c r="R45" s="45">
        <v>0.25</v>
      </c>
      <c r="S45" s="4" t="s">
        <v>103</v>
      </c>
      <c r="T45" s="5">
        <v>44197</v>
      </c>
      <c r="U45" s="5">
        <v>44561</v>
      </c>
      <c r="V45" s="41">
        <v>1</v>
      </c>
      <c r="W45" s="41">
        <v>1</v>
      </c>
      <c r="X45" s="77">
        <f>+V45/W45</f>
        <v>1</v>
      </c>
      <c r="Y45" s="41">
        <f>25*X45/100</f>
        <v>0.25</v>
      </c>
      <c r="Z45" s="4"/>
      <c r="AA45" s="45">
        <v>1</v>
      </c>
      <c r="AB45" s="6">
        <f t="shared" si="2"/>
        <v>0</v>
      </c>
      <c r="AC45" s="45">
        <f t="shared" si="3"/>
        <v>0</v>
      </c>
      <c r="AD45" s="4"/>
      <c r="AE45" s="45">
        <v>1</v>
      </c>
      <c r="AF45" s="26">
        <f t="shared" si="28"/>
        <v>0</v>
      </c>
      <c r="AG45" s="27">
        <f t="shared" si="20"/>
        <v>0</v>
      </c>
      <c r="AH45" s="4"/>
      <c r="AI45" s="45">
        <v>1</v>
      </c>
      <c r="AJ45" s="6">
        <f t="shared" si="28"/>
        <v>0</v>
      </c>
      <c r="AK45" s="45">
        <f t="shared" si="26"/>
        <v>0</v>
      </c>
      <c r="AL45" s="12">
        <f>(AVERAGE(AG45,AK45,AC45,Y45))</f>
        <v>6.25E-2</v>
      </c>
      <c r="AM45" s="53"/>
      <c r="AN45" s="3"/>
      <c r="AO45" s="3"/>
      <c r="AP45" s="3"/>
      <c r="AQ45" s="3"/>
      <c r="AR45" s="3"/>
      <c r="AS45" s="3"/>
      <c r="AT45" s="3"/>
      <c r="AU45" s="3"/>
      <c r="AV45" s="3" t="s">
        <v>74</v>
      </c>
      <c r="AW45" s="3"/>
      <c r="AX45" s="3"/>
      <c r="AY45" s="3"/>
      <c r="AZ45" s="3" t="s">
        <v>167</v>
      </c>
      <c r="BA45" s="122" t="s">
        <v>412</v>
      </c>
    </row>
    <row r="46" spans="2:53" s="99" customFormat="1" ht="108.75" customHeight="1" x14ac:dyDescent="0.25">
      <c r="B46" s="4" t="s">
        <v>60</v>
      </c>
      <c r="C46" s="4" t="s">
        <v>148</v>
      </c>
      <c r="D46" s="4" t="s">
        <v>265</v>
      </c>
      <c r="E46" s="4" t="s">
        <v>266</v>
      </c>
      <c r="F46" s="64" t="s">
        <v>267</v>
      </c>
      <c r="G46" s="4" t="s">
        <v>172</v>
      </c>
      <c r="H46" s="4" t="s">
        <v>268</v>
      </c>
      <c r="I46" s="24" t="s">
        <v>280</v>
      </c>
      <c r="J46" s="31" t="s">
        <v>281</v>
      </c>
      <c r="K46" s="24" t="s">
        <v>282</v>
      </c>
      <c r="L46" s="25" t="s">
        <v>283</v>
      </c>
      <c r="M46" s="4" t="s">
        <v>81</v>
      </c>
      <c r="N46" s="3" t="s">
        <v>82</v>
      </c>
      <c r="O46" s="32" t="s">
        <v>411</v>
      </c>
      <c r="P46" s="3" t="s">
        <v>279</v>
      </c>
      <c r="Q46" s="18">
        <v>1</v>
      </c>
      <c r="R46" s="45">
        <v>0.25</v>
      </c>
      <c r="S46" s="4" t="s">
        <v>184</v>
      </c>
      <c r="T46" s="5">
        <v>44197</v>
      </c>
      <c r="U46" s="5">
        <v>44561</v>
      </c>
      <c r="V46" s="41">
        <v>0.25</v>
      </c>
      <c r="W46" s="41">
        <v>0.25</v>
      </c>
      <c r="X46" s="77">
        <f>+V46/W46</f>
        <v>1</v>
      </c>
      <c r="Y46" s="41">
        <f>25*X46/100</f>
        <v>0.25</v>
      </c>
      <c r="Z46" s="45"/>
      <c r="AA46" s="45">
        <v>0.25</v>
      </c>
      <c r="AB46" s="6">
        <f t="shared" si="2"/>
        <v>0</v>
      </c>
      <c r="AC46" s="45">
        <f t="shared" si="3"/>
        <v>0</v>
      </c>
      <c r="AD46" s="45"/>
      <c r="AE46" s="45">
        <v>1</v>
      </c>
      <c r="AF46" s="26">
        <f t="shared" si="28"/>
        <v>0</v>
      </c>
      <c r="AG46" s="27">
        <f t="shared" si="20"/>
        <v>0</v>
      </c>
      <c r="AH46" s="45"/>
      <c r="AI46" s="45">
        <v>1</v>
      </c>
      <c r="AJ46" s="6">
        <f t="shared" si="28"/>
        <v>0</v>
      </c>
      <c r="AK46" s="45">
        <f t="shared" si="26"/>
        <v>0</v>
      </c>
      <c r="AL46" s="12">
        <f>(AVERAGE(AG46,AK46,AC46,Y46))</f>
        <v>6.25E-2</v>
      </c>
      <c r="AM46" s="53"/>
      <c r="AN46" s="3"/>
      <c r="AO46" s="3"/>
      <c r="AP46" s="3"/>
      <c r="AQ46" s="3"/>
      <c r="AR46" s="3"/>
      <c r="AS46" s="3"/>
      <c r="AT46" s="3"/>
      <c r="AU46" s="3"/>
      <c r="AV46" s="3" t="s">
        <v>74</v>
      </c>
      <c r="AW46" s="3"/>
      <c r="AX46" s="3"/>
      <c r="AY46" s="3"/>
      <c r="AZ46" s="3" t="s">
        <v>167</v>
      </c>
      <c r="BA46" s="122" t="s">
        <v>413</v>
      </c>
    </row>
    <row r="47" spans="2:53" s="99" customFormat="1" ht="108.75" customHeight="1" x14ac:dyDescent="0.25">
      <c r="B47" s="4" t="s">
        <v>60</v>
      </c>
      <c r="C47" s="4" t="s">
        <v>148</v>
      </c>
      <c r="D47" s="4" t="s">
        <v>265</v>
      </c>
      <c r="E47" s="4" t="s">
        <v>266</v>
      </c>
      <c r="F47" s="64" t="s">
        <v>267</v>
      </c>
      <c r="G47" s="4" t="s">
        <v>172</v>
      </c>
      <c r="H47" s="4" t="s">
        <v>268</v>
      </c>
      <c r="I47" s="24" t="s">
        <v>284</v>
      </c>
      <c r="J47" s="31" t="s">
        <v>285</v>
      </c>
      <c r="K47" s="24" t="s">
        <v>286</v>
      </c>
      <c r="L47" s="25" t="s">
        <v>287</v>
      </c>
      <c r="M47" s="4" t="s">
        <v>81</v>
      </c>
      <c r="N47" s="3" t="s">
        <v>82</v>
      </c>
      <c r="O47" s="31" t="s">
        <v>411</v>
      </c>
      <c r="P47" s="3" t="s">
        <v>279</v>
      </c>
      <c r="Q47" s="18">
        <v>1</v>
      </c>
      <c r="R47" s="45">
        <v>0.25</v>
      </c>
      <c r="S47" s="4" t="s">
        <v>184</v>
      </c>
      <c r="T47" s="5">
        <v>44197</v>
      </c>
      <c r="U47" s="5">
        <v>44561</v>
      </c>
      <c r="V47" s="49">
        <f>+W47*73.34/100</f>
        <v>0.18335000000000001</v>
      </c>
      <c r="W47" s="41">
        <v>0.25</v>
      </c>
      <c r="X47" s="48">
        <v>0.73440000000000005</v>
      </c>
      <c r="Y47" s="49">
        <f>25*X47/100</f>
        <v>0.18360000000000004</v>
      </c>
      <c r="Z47" s="45"/>
      <c r="AA47" s="45">
        <v>1</v>
      </c>
      <c r="AB47" s="6">
        <f t="shared" si="2"/>
        <v>0</v>
      </c>
      <c r="AC47" s="45">
        <f t="shared" si="3"/>
        <v>0</v>
      </c>
      <c r="AD47" s="45"/>
      <c r="AE47" s="45">
        <v>1</v>
      </c>
      <c r="AF47" s="26">
        <f t="shared" si="28"/>
        <v>0</v>
      </c>
      <c r="AG47" s="27">
        <f t="shared" si="20"/>
        <v>0</v>
      </c>
      <c r="AH47" s="45"/>
      <c r="AI47" s="45">
        <v>1</v>
      </c>
      <c r="AJ47" s="6">
        <f t="shared" si="28"/>
        <v>0</v>
      </c>
      <c r="AK47" s="45">
        <f t="shared" si="26"/>
        <v>0</v>
      </c>
      <c r="AL47" s="12">
        <f>(AVERAGE(AG47,AK47,AC47,Y47))</f>
        <v>4.590000000000001E-2</v>
      </c>
      <c r="AM47" s="53"/>
      <c r="AN47" s="3"/>
      <c r="AO47" s="3"/>
      <c r="AP47" s="3"/>
      <c r="AQ47" s="3"/>
      <c r="AR47" s="3"/>
      <c r="AS47" s="3"/>
      <c r="AT47" s="3"/>
      <c r="AU47" s="3"/>
      <c r="AV47" s="3" t="s">
        <v>74</v>
      </c>
      <c r="AW47" s="3"/>
      <c r="AX47" s="3"/>
      <c r="AY47" s="3"/>
      <c r="AZ47" s="3" t="s">
        <v>167</v>
      </c>
      <c r="BA47" s="122" t="s">
        <v>365</v>
      </c>
    </row>
    <row r="48" spans="2:53" s="99" customFormat="1" ht="193.5" customHeight="1" x14ac:dyDescent="0.25">
      <c r="B48" s="4" t="s">
        <v>60</v>
      </c>
      <c r="C48" s="4" t="s">
        <v>288</v>
      </c>
      <c r="D48" s="4" t="s">
        <v>203</v>
      </c>
      <c r="E48" s="4" t="s">
        <v>204</v>
      </c>
      <c r="F48" s="66" t="s">
        <v>289</v>
      </c>
      <c r="G48" s="4" t="s">
        <v>290</v>
      </c>
      <c r="H48" s="4" t="s">
        <v>291</v>
      </c>
      <c r="I48" s="20" t="s">
        <v>292</v>
      </c>
      <c r="J48" s="3" t="s">
        <v>293</v>
      </c>
      <c r="K48" s="20" t="s">
        <v>294</v>
      </c>
      <c r="L48" s="3" t="s">
        <v>295</v>
      </c>
      <c r="M48" s="3" t="s">
        <v>89</v>
      </c>
      <c r="N48" s="3" t="s">
        <v>59</v>
      </c>
      <c r="O48" s="3">
        <v>1000</v>
      </c>
      <c r="P48" s="3" t="s">
        <v>296</v>
      </c>
      <c r="Q48" s="45" t="s">
        <v>389</v>
      </c>
      <c r="R48" s="45">
        <v>0.5</v>
      </c>
      <c r="S48" s="4" t="s">
        <v>178</v>
      </c>
      <c r="T48" s="5">
        <v>44197</v>
      </c>
      <c r="U48" s="5">
        <v>44561</v>
      </c>
      <c r="V48" s="47">
        <v>637</v>
      </c>
      <c r="W48" s="85">
        <v>1000</v>
      </c>
      <c r="X48" s="48">
        <f>+V48/W48</f>
        <v>0.63700000000000001</v>
      </c>
      <c r="Y48" s="41">
        <f>25*X48/100</f>
        <v>0.15925</v>
      </c>
      <c r="Z48" s="4"/>
      <c r="AA48" s="33">
        <v>1000</v>
      </c>
      <c r="AB48" s="6">
        <v>0</v>
      </c>
      <c r="AC48" s="45">
        <v>0</v>
      </c>
      <c r="AD48" s="4"/>
      <c r="AE48" s="33">
        <v>1000</v>
      </c>
      <c r="AF48" s="6">
        <v>0</v>
      </c>
      <c r="AG48" s="45">
        <v>0</v>
      </c>
      <c r="AH48" s="4"/>
      <c r="AI48" s="33">
        <v>1000</v>
      </c>
      <c r="AJ48" s="6">
        <v>0</v>
      </c>
      <c r="AK48" s="45">
        <v>0</v>
      </c>
      <c r="AL48" s="12">
        <f>+Y48+AC48+AG48+AK48</f>
        <v>0.15925</v>
      </c>
      <c r="AM48" s="53">
        <f>+(AL48+AL49)/2</f>
        <v>0.204625</v>
      </c>
      <c r="AN48" s="3"/>
      <c r="AO48" s="3"/>
      <c r="AP48" s="3"/>
      <c r="AQ48" s="3"/>
      <c r="AR48" s="3"/>
      <c r="AS48" s="3"/>
      <c r="AT48" s="3"/>
      <c r="AU48" s="3"/>
      <c r="AV48" s="3" t="s">
        <v>74</v>
      </c>
      <c r="AW48" s="3"/>
      <c r="AX48" s="3"/>
      <c r="AY48" s="3"/>
      <c r="AZ48" s="3" t="s">
        <v>104</v>
      </c>
      <c r="BA48" s="52" t="s">
        <v>386</v>
      </c>
    </row>
    <row r="49" spans="2:56" s="99" customFormat="1" ht="205.5" customHeight="1" x14ac:dyDescent="0.25">
      <c r="B49" s="4" t="s">
        <v>60</v>
      </c>
      <c r="C49" s="4" t="s">
        <v>203</v>
      </c>
      <c r="D49" s="4" t="s">
        <v>203</v>
      </c>
      <c r="E49" s="4" t="s">
        <v>204</v>
      </c>
      <c r="F49" s="64" t="s">
        <v>289</v>
      </c>
      <c r="G49" s="4" t="s">
        <v>290</v>
      </c>
      <c r="H49" s="4" t="s">
        <v>291</v>
      </c>
      <c r="I49" s="20" t="s">
        <v>297</v>
      </c>
      <c r="J49" s="4" t="s">
        <v>298</v>
      </c>
      <c r="K49" s="4" t="s">
        <v>299</v>
      </c>
      <c r="L49" s="4" t="s">
        <v>300</v>
      </c>
      <c r="M49" s="4" t="s">
        <v>109</v>
      </c>
      <c r="N49" s="4" t="s">
        <v>59</v>
      </c>
      <c r="O49" s="4" t="s">
        <v>301</v>
      </c>
      <c r="P49" s="4" t="s">
        <v>72</v>
      </c>
      <c r="Q49" s="4" t="s">
        <v>302</v>
      </c>
      <c r="R49" s="45">
        <v>0.5</v>
      </c>
      <c r="S49" s="4" t="s">
        <v>303</v>
      </c>
      <c r="T49" s="5">
        <v>44197</v>
      </c>
      <c r="U49" s="5">
        <v>44561</v>
      </c>
      <c r="V49" s="41">
        <v>1</v>
      </c>
      <c r="W49" s="50">
        <v>1</v>
      </c>
      <c r="X49" s="48">
        <f>+V49/W49</f>
        <v>1</v>
      </c>
      <c r="Y49" s="41">
        <f>25*X49/100</f>
        <v>0.25</v>
      </c>
      <c r="Z49" s="45"/>
      <c r="AA49" s="45">
        <v>1</v>
      </c>
      <c r="AB49" s="6">
        <v>0</v>
      </c>
      <c r="AC49" s="45">
        <v>0</v>
      </c>
      <c r="AD49" s="45"/>
      <c r="AE49" s="45">
        <v>1</v>
      </c>
      <c r="AF49" s="6">
        <v>0</v>
      </c>
      <c r="AG49" s="45">
        <v>0</v>
      </c>
      <c r="AH49" s="45"/>
      <c r="AI49" s="45">
        <v>1</v>
      </c>
      <c r="AJ49" s="6">
        <v>0</v>
      </c>
      <c r="AK49" s="45">
        <v>0</v>
      </c>
      <c r="AL49" s="12">
        <f>+Y49+AC49+AG49+AK49</f>
        <v>0.25</v>
      </c>
      <c r="AM49" s="53"/>
      <c r="AN49" s="4"/>
      <c r="AO49" s="4"/>
      <c r="AP49" s="4"/>
      <c r="AQ49" s="4"/>
      <c r="AR49" s="4"/>
      <c r="AS49" s="4"/>
      <c r="AT49" s="4"/>
      <c r="AU49" s="4"/>
      <c r="AV49" s="4" t="s">
        <v>74</v>
      </c>
      <c r="AW49" s="4"/>
      <c r="AX49" s="4"/>
      <c r="AY49" s="4"/>
      <c r="AZ49" s="4" t="s">
        <v>104</v>
      </c>
      <c r="BA49" s="52" t="s">
        <v>387</v>
      </c>
    </row>
    <row r="50" spans="2:56" ht="108.75" customHeight="1" x14ac:dyDescent="0.25">
      <c r="B50" s="105" t="s">
        <v>388</v>
      </c>
      <c r="C50" s="4" t="s">
        <v>304</v>
      </c>
      <c r="D50" s="4" t="s">
        <v>169</v>
      </c>
      <c r="E50" s="4" t="s">
        <v>170</v>
      </c>
      <c r="F50" s="64" t="s">
        <v>305</v>
      </c>
      <c r="G50" s="4" t="s">
        <v>306</v>
      </c>
      <c r="H50" s="4" t="s">
        <v>307</v>
      </c>
      <c r="I50" s="3" t="s">
        <v>308</v>
      </c>
      <c r="J50" s="3" t="s">
        <v>309</v>
      </c>
      <c r="K50" s="3" t="s">
        <v>310</v>
      </c>
      <c r="L50" s="3" t="s">
        <v>311</v>
      </c>
      <c r="M50" s="4" t="s">
        <v>109</v>
      </c>
      <c r="N50" s="3" t="s">
        <v>312</v>
      </c>
      <c r="O50" s="3" t="s">
        <v>313</v>
      </c>
      <c r="P50" s="3" t="s">
        <v>314</v>
      </c>
      <c r="Q50" s="3" t="s">
        <v>315</v>
      </c>
      <c r="R50" s="34">
        <v>0.2</v>
      </c>
      <c r="S50" s="3" t="s">
        <v>316</v>
      </c>
      <c r="T50" s="5">
        <v>44197</v>
      </c>
      <c r="U50" s="5">
        <v>44561</v>
      </c>
      <c r="V50" s="83">
        <v>0.1</v>
      </c>
      <c r="W50" s="86">
        <v>0.1</v>
      </c>
      <c r="X50" s="77">
        <f t="shared" ref="X50:X55" si="30">IF(W50=0,"N/A",V50/W50)</f>
        <v>1</v>
      </c>
      <c r="Y50" s="41">
        <f>25*X50/100</f>
        <v>0.25</v>
      </c>
      <c r="Z50" s="35"/>
      <c r="AA50" s="36">
        <v>1</v>
      </c>
      <c r="AB50" s="37">
        <f t="shared" ref="AB50:AB55" si="31">IF(AA50=0,"N/A",Z50/AA50)</f>
        <v>0</v>
      </c>
      <c r="AC50" s="38">
        <f t="shared" ref="AC50:AC55" si="32">IF(AB50="N/A","N/A",(AB50*$R50))</f>
        <v>0</v>
      </c>
      <c r="AD50" s="35"/>
      <c r="AE50" s="36">
        <v>1</v>
      </c>
      <c r="AF50" s="37">
        <f t="shared" ref="AF50:AF55" si="33">IF(AE50=0,"N/A",AD50/AE50)</f>
        <v>0</v>
      </c>
      <c r="AG50" s="38">
        <f t="shared" ref="AG50:AG55" si="34">IF(AF50="N/A","N/A",(AF50*$R50))</f>
        <v>0</v>
      </c>
      <c r="AH50" s="35"/>
      <c r="AI50" s="36">
        <v>1</v>
      </c>
      <c r="AJ50" s="37">
        <f t="shared" ref="AJ50:AJ55" si="35">IF(AI50=0,"N/A",AH50/AI50)</f>
        <v>0</v>
      </c>
      <c r="AK50" s="38">
        <f t="shared" ref="AK50:AK55" si="36">IF(AJ50="N/A","N/A",(AJ50*$R50))</f>
        <v>0</v>
      </c>
      <c r="AL50" s="12">
        <f>+Y50+AC50+AG50+AK50</f>
        <v>0.25</v>
      </c>
      <c r="AM50" s="112">
        <f>+(AL50+AL51+AL52+AL53+AL54+AL55)/6</f>
        <v>0.25</v>
      </c>
      <c r="AN50" s="3" t="s">
        <v>74</v>
      </c>
      <c r="AO50" s="3"/>
      <c r="AP50" s="3"/>
      <c r="AQ50" s="3"/>
      <c r="AR50" s="3"/>
      <c r="AS50" s="3"/>
      <c r="AT50" s="3"/>
      <c r="AU50" s="3"/>
      <c r="AV50" s="3" t="s">
        <v>74</v>
      </c>
      <c r="AW50" s="3"/>
      <c r="AX50" s="3"/>
      <c r="AY50" s="3"/>
      <c r="AZ50" s="3" t="s">
        <v>317</v>
      </c>
      <c r="BA50" s="52" t="s">
        <v>395</v>
      </c>
    </row>
    <row r="51" spans="2:56" ht="108.75" customHeight="1" x14ac:dyDescent="0.25">
      <c r="B51" s="105"/>
      <c r="C51" s="4" t="s">
        <v>304</v>
      </c>
      <c r="D51" s="4" t="s">
        <v>169</v>
      </c>
      <c r="E51" s="4" t="s">
        <v>170</v>
      </c>
      <c r="F51" s="64" t="s">
        <v>305</v>
      </c>
      <c r="G51" s="4" t="s">
        <v>306</v>
      </c>
      <c r="H51" s="4" t="s">
        <v>307</v>
      </c>
      <c r="I51" s="4" t="s">
        <v>318</v>
      </c>
      <c r="J51" s="4" t="s">
        <v>319</v>
      </c>
      <c r="K51" s="4" t="s">
        <v>320</v>
      </c>
      <c r="L51" s="3" t="s">
        <v>321</v>
      </c>
      <c r="M51" s="4" t="s">
        <v>109</v>
      </c>
      <c r="N51" s="3" t="s">
        <v>312</v>
      </c>
      <c r="O51" s="3" t="s">
        <v>390</v>
      </c>
      <c r="P51" s="3" t="s">
        <v>391</v>
      </c>
      <c r="Q51" s="34" t="s">
        <v>322</v>
      </c>
      <c r="R51" s="34">
        <v>0.2</v>
      </c>
      <c r="S51" s="3" t="s">
        <v>178</v>
      </c>
      <c r="T51" s="5">
        <v>44197</v>
      </c>
      <c r="U51" s="5">
        <v>44561</v>
      </c>
      <c r="V51" s="83">
        <v>0.5</v>
      </c>
      <c r="W51" s="83">
        <v>0.5</v>
      </c>
      <c r="X51" s="77">
        <f t="shared" si="30"/>
        <v>1</v>
      </c>
      <c r="Y51" s="41">
        <f>25*X51/100</f>
        <v>0.25</v>
      </c>
      <c r="Z51" s="35"/>
      <c r="AA51" s="39">
        <v>0.5</v>
      </c>
      <c r="AB51" s="37">
        <f t="shared" si="31"/>
        <v>0</v>
      </c>
      <c r="AC51" s="38">
        <f t="shared" si="32"/>
        <v>0</v>
      </c>
      <c r="AD51" s="35"/>
      <c r="AE51" s="35">
        <v>0</v>
      </c>
      <c r="AF51" s="37" t="str">
        <f t="shared" si="33"/>
        <v>N/A</v>
      </c>
      <c r="AG51" s="38">
        <v>0</v>
      </c>
      <c r="AH51" s="35"/>
      <c r="AI51" s="39">
        <v>0.5</v>
      </c>
      <c r="AJ51" s="37">
        <f t="shared" si="35"/>
        <v>0</v>
      </c>
      <c r="AK51" s="38">
        <f t="shared" si="36"/>
        <v>0</v>
      </c>
      <c r="AL51" s="12">
        <f t="shared" ref="AL51:AL55" si="37">+Y51+AC51+AG51+AK51</f>
        <v>0.25</v>
      </c>
      <c r="AM51" s="112"/>
      <c r="AN51" s="3" t="s">
        <v>74</v>
      </c>
      <c r="AO51" s="3"/>
      <c r="AP51" s="3"/>
      <c r="AQ51" s="3"/>
      <c r="AR51" s="3"/>
      <c r="AS51" s="3"/>
      <c r="AT51" s="3"/>
      <c r="AU51" s="3"/>
      <c r="AV51" s="3" t="s">
        <v>74</v>
      </c>
      <c r="AW51" s="3"/>
      <c r="AX51" s="3"/>
      <c r="AY51" s="3"/>
      <c r="AZ51" s="3" t="s">
        <v>317</v>
      </c>
      <c r="BA51" s="52" t="s">
        <v>396</v>
      </c>
    </row>
    <row r="52" spans="2:56" ht="108.75" customHeight="1" x14ac:dyDescent="0.25">
      <c r="B52" s="105"/>
      <c r="C52" s="4" t="s">
        <v>304</v>
      </c>
      <c r="D52" s="4" t="s">
        <v>169</v>
      </c>
      <c r="E52" s="4" t="s">
        <v>170</v>
      </c>
      <c r="F52" s="64" t="s">
        <v>305</v>
      </c>
      <c r="G52" s="4" t="s">
        <v>306</v>
      </c>
      <c r="H52" s="4" t="s">
        <v>307</v>
      </c>
      <c r="I52" s="3" t="s">
        <v>323</v>
      </c>
      <c r="J52" s="3" t="s">
        <v>324</v>
      </c>
      <c r="K52" s="3" t="s">
        <v>325</v>
      </c>
      <c r="L52" s="3" t="s">
        <v>326</v>
      </c>
      <c r="M52" s="4" t="s">
        <v>109</v>
      </c>
      <c r="N52" s="3" t="s">
        <v>327</v>
      </c>
      <c r="O52" s="3" t="s">
        <v>328</v>
      </c>
      <c r="P52" s="3" t="s">
        <v>329</v>
      </c>
      <c r="Q52" s="3" t="s">
        <v>330</v>
      </c>
      <c r="R52" s="34">
        <v>0.2</v>
      </c>
      <c r="S52" s="3" t="s">
        <v>331</v>
      </c>
      <c r="T52" s="5">
        <v>44197</v>
      </c>
      <c r="U52" s="5">
        <v>44561</v>
      </c>
      <c r="V52" s="83">
        <v>0.25</v>
      </c>
      <c r="W52" s="86">
        <v>0.25</v>
      </c>
      <c r="X52" s="77">
        <f t="shared" si="30"/>
        <v>1</v>
      </c>
      <c r="Y52" s="41">
        <f>25*X52/100</f>
        <v>0.25</v>
      </c>
      <c r="Z52" s="35"/>
      <c r="AA52" s="36">
        <v>1</v>
      </c>
      <c r="AB52" s="37">
        <f t="shared" si="31"/>
        <v>0</v>
      </c>
      <c r="AC52" s="38">
        <f t="shared" si="32"/>
        <v>0</v>
      </c>
      <c r="AD52" s="35"/>
      <c r="AE52" s="36">
        <v>1</v>
      </c>
      <c r="AF52" s="37">
        <f t="shared" si="33"/>
        <v>0</v>
      </c>
      <c r="AG52" s="38">
        <f t="shared" si="34"/>
        <v>0</v>
      </c>
      <c r="AH52" s="35"/>
      <c r="AI52" s="36">
        <v>1</v>
      </c>
      <c r="AJ52" s="37">
        <f t="shared" si="35"/>
        <v>0</v>
      </c>
      <c r="AK52" s="38">
        <f t="shared" si="36"/>
        <v>0</v>
      </c>
      <c r="AL52" s="12">
        <f t="shared" si="37"/>
        <v>0.25</v>
      </c>
      <c r="AM52" s="112"/>
      <c r="AN52" s="3"/>
      <c r="AO52" s="3"/>
      <c r="AP52" s="3"/>
      <c r="AQ52" s="3"/>
      <c r="AR52" s="3"/>
      <c r="AS52" s="3"/>
      <c r="AT52" s="3"/>
      <c r="AU52" s="3"/>
      <c r="AV52" s="3" t="s">
        <v>74</v>
      </c>
      <c r="AW52" s="3"/>
      <c r="AX52" s="3"/>
      <c r="AY52" s="3"/>
      <c r="AZ52" s="3" t="s">
        <v>317</v>
      </c>
      <c r="BA52" s="52" t="s">
        <v>397</v>
      </c>
    </row>
    <row r="53" spans="2:56" ht="108.75" customHeight="1" x14ac:dyDescent="0.25">
      <c r="B53" s="105"/>
      <c r="C53" s="4" t="s">
        <v>304</v>
      </c>
      <c r="D53" s="4" t="s">
        <v>169</v>
      </c>
      <c r="E53" s="4" t="s">
        <v>170</v>
      </c>
      <c r="F53" s="64" t="s">
        <v>305</v>
      </c>
      <c r="G53" s="4" t="s">
        <v>306</v>
      </c>
      <c r="H53" s="4" t="s">
        <v>307</v>
      </c>
      <c r="I53" s="3" t="s">
        <v>332</v>
      </c>
      <c r="J53" s="3" t="s">
        <v>333</v>
      </c>
      <c r="K53" s="3" t="s">
        <v>334</v>
      </c>
      <c r="L53" s="3" t="s">
        <v>401</v>
      </c>
      <c r="M53" s="4" t="s">
        <v>81</v>
      </c>
      <c r="N53" s="3" t="s">
        <v>312</v>
      </c>
      <c r="O53" s="3" t="s">
        <v>392</v>
      </c>
      <c r="P53" s="3" t="s">
        <v>335</v>
      </c>
      <c r="Q53" s="3" t="s">
        <v>336</v>
      </c>
      <c r="R53" s="34">
        <v>0.2</v>
      </c>
      <c r="S53" s="3" t="s">
        <v>331</v>
      </c>
      <c r="T53" s="5">
        <v>44197</v>
      </c>
      <c r="U53" s="5">
        <v>44561</v>
      </c>
      <c r="V53" s="83">
        <v>1</v>
      </c>
      <c r="W53" s="86">
        <v>1</v>
      </c>
      <c r="X53" s="77">
        <f t="shared" si="30"/>
        <v>1</v>
      </c>
      <c r="Y53" s="41">
        <f>25*X53/100</f>
        <v>0.25</v>
      </c>
      <c r="Z53" s="35"/>
      <c r="AA53" s="36">
        <v>0</v>
      </c>
      <c r="AB53" s="37" t="str">
        <f t="shared" si="31"/>
        <v>N/A</v>
      </c>
      <c r="AC53" s="38">
        <v>0</v>
      </c>
      <c r="AD53" s="35"/>
      <c r="AE53" s="36"/>
      <c r="AF53" s="37" t="str">
        <f t="shared" si="33"/>
        <v>N/A</v>
      </c>
      <c r="AG53" s="38">
        <v>0</v>
      </c>
      <c r="AH53" s="35"/>
      <c r="AI53" s="36"/>
      <c r="AJ53" s="37" t="str">
        <f t="shared" si="35"/>
        <v>N/A</v>
      </c>
      <c r="AK53" s="38">
        <v>0</v>
      </c>
      <c r="AL53" s="12">
        <f t="shared" si="37"/>
        <v>0.25</v>
      </c>
      <c r="AM53" s="112"/>
      <c r="AN53" s="3"/>
      <c r="AO53" s="3"/>
      <c r="AP53" s="3"/>
      <c r="AQ53" s="3"/>
      <c r="AR53" s="3"/>
      <c r="AS53" s="3"/>
      <c r="AT53" s="3"/>
      <c r="AU53" s="3"/>
      <c r="AV53" s="3" t="s">
        <v>74</v>
      </c>
      <c r="AW53" s="3"/>
      <c r="AX53" s="3"/>
      <c r="AY53" s="3"/>
      <c r="AZ53" s="3" t="s">
        <v>167</v>
      </c>
      <c r="BA53" s="52" t="s">
        <v>398</v>
      </c>
    </row>
    <row r="54" spans="2:56" ht="108.75" customHeight="1" x14ac:dyDescent="0.25">
      <c r="B54" s="105"/>
      <c r="C54" s="4" t="s">
        <v>304</v>
      </c>
      <c r="D54" s="4" t="s">
        <v>169</v>
      </c>
      <c r="E54" s="4" t="s">
        <v>170</v>
      </c>
      <c r="F54" s="64" t="s">
        <v>305</v>
      </c>
      <c r="G54" s="4" t="s">
        <v>306</v>
      </c>
      <c r="H54" s="4" t="s">
        <v>307</v>
      </c>
      <c r="I54" s="3" t="s">
        <v>337</v>
      </c>
      <c r="J54" s="3" t="s">
        <v>338</v>
      </c>
      <c r="K54" s="3" t="s">
        <v>339</v>
      </c>
      <c r="L54" s="3" t="s">
        <v>340</v>
      </c>
      <c r="M54" s="4" t="s">
        <v>89</v>
      </c>
      <c r="N54" s="3" t="s">
        <v>312</v>
      </c>
      <c r="O54" s="3" t="s">
        <v>393</v>
      </c>
      <c r="P54" s="3" t="s">
        <v>394</v>
      </c>
      <c r="Q54" s="3" t="s">
        <v>341</v>
      </c>
      <c r="R54" s="34">
        <v>0.1</v>
      </c>
      <c r="S54" s="3" t="s">
        <v>331</v>
      </c>
      <c r="T54" s="5">
        <v>44197</v>
      </c>
      <c r="U54" s="5">
        <v>44561</v>
      </c>
      <c r="V54" s="87">
        <v>1</v>
      </c>
      <c r="W54" s="87">
        <v>1</v>
      </c>
      <c r="X54" s="77">
        <f t="shared" si="30"/>
        <v>1</v>
      </c>
      <c r="Y54" s="41">
        <f>25*X54/100</f>
        <v>0.25</v>
      </c>
      <c r="Z54" s="40"/>
      <c r="AA54" s="40">
        <v>2</v>
      </c>
      <c r="AB54" s="37">
        <f t="shared" si="31"/>
        <v>0</v>
      </c>
      <c r="AC54" s="38">
        <f t="shared" si="32"/>
        <v>0</v>
      </c>
      <c r="AD54" s="40"/>
      <c r="AE54" s="40">
        <v>1</v>
      </c>
      <c r="AF54" s="37">
        <f t="shared" si="33"/>
        <v>0</v>
      </c>
      <c r="AG54" s="38">
        <f t="shared" si="34"/>
        <v>0</v>
      </c>
      <c r="AH54" s="40"/>
      <c r="AI54" s="40">
        <v>2</v>
      </c>
      <c r="AJ54" s="37">
        <f t="shared" si="35"/>
        <v>0</v>
      </c>
      <c r="AK54" s="38">
        <f t="shared" si="36"/>
        <v>0</v>
      </c>
      <c r="AL54" s="12">
        <f t="shared" si="37"/>
        <v>0.25</v>
      </c>
      <c r="AM54" s="112"/>
      <c r="AN54" s="3"/>
      <c r="AO54" s="3"/>
      <c r="AP54" s="3"/>
      <c r="AQ54" s="3"/>
      <c r="AR54" s="3"/>
      <c r="AS54" s="3"/>
      <c r="AT54" s="3"/>
      <c r="AU54" s="3"/>
      <c r="AV54" s="3" t="s">
        <v>74</v>
      </c>
      <c r="AW54" s="3"/>
      <c r="AX54" s="3"/>
      <c r="AY54" s="3"/>
      <c r="AZ54" s="3" t="s">
        <v>317</v>
      </c>
      <c r="BA54" s="52" t="s">
        <v>399</v>
      </c>
    </row>
    <row r="55" spans="2:56" s="75" customFormat="1" ht="108.75" customHeight="1" x14ac:dyDescent="0.25">
      <c r="B55" s="105"/>
      <c r="C55" s="4"/>
      <c r="D55" s="4" t="s">
        <v>169</v>
      </c>
      <c r="E55" s="4" t="s">
        <v>170</v>
      </c>
      <c r="F55" s="64" t="s">
        <v>305</v>
      </c>
      <c r="G55" s="4" t="s">
        <v>306</v>
      </c>
      <c r="H55" s="4" t="s">
        <v>307</v>
      </c>
      <c r="I55" s="20" t="s">
        <v>342</v>
      </c>
      <c r="J55" s="3" t="s">
        <v>343</v>
      </c>
      <c r="K55" s="3" t="s">
        <v>344</v>
      </c>
      <c r="L55" s="3" t="s">
        <v>345</v>
      </c>
      <c r="M55" s="4" t="s">
        <v>89</v>
      </c>
      <c r="N55" s="3" t="s">
        <v>312</v>
      </c>
      <c r="O55" s="4">
        <v>93</v>
      </c>
      <c r="P55" s="3" t="s">
        <v>346</v>
      </c>
      <c r="Q55" s="3" t="s">
        <v>347</v>
      </c>
      <c r="R55" s="34">
        <v>0.1</v>
      </c>
      <c r="S55" s="3" t="s">
        <v>178</v>
      </c>
      <c r="T55" s="5">
        <v>44197</v>
      </c>
      <c r="U55" s="5">
        <v>44561</v>
      </c>
      <c r="V55" s="88">
        <v>3</v>
      </c>
      <c r="W55" s="89">
        <v>3</v>
      </c>
      <c r="X55" s="77">
        <f t="shared" si="30"/>
        <v>1</v>
      </c>
      <c r="Y55" s="41">
        <f>25*X55/100</f>
        <v>0.25</v>
      </c>
      <c r="Z55" s="35"/>
      <c r="AA55" s="36">
        <v>1</v>
      </c>
      <c r="AB55" s="37">
        <f t="shared" si="31"/>
        <v>0</v>
      </c>
      <c r="AC55" s="38">
        <f t="shared" si="32"/>
        <v>0</v>
      </c>
      <c r="AD55" s="35"/>
      <c r="AE55" s="36">
        <v>1</v>
      </c>
      <c r="AF55" s="37">
        <f t="shared" si="33"/>
        <v>0</v>
      </c>
      <c r="AG55" s="38">
        <f t="shared" si="34"/>
        <v>0</v>
      </c>
      <c r="AH55" s="35"/>
      <c r="AI55" s="36">
        <v>1</v>
      </c>
      <c r="AJ55" s="37">
        <f t="shared" si="35"/>
        <v>0</v>
      </c>
      <c r="AK55" s="38">
        <f t="shared" si="36"/>
        <v>0</v>
      </c>
      <c r="AL55" s="12">
        <f t="shared" si="37"/>
        <v>0.25</v>
      </c>
      <c r="AM55" s="112"/>
      <c r="AN55" s="113"/>
      <c r="AO55" s="113"/>
      <c r="AP55" s="113"/>
      <c r="AQ55" s="113"/>
      <c r="AR55" s="113"/>
      <c r="AS55" s="113"/>
      <c r="AT55" s="113"/>
      <c r="AU55" s="113"/>
      <c r="AV55" s="3" t="s">
        <v>74</v>
      </c>
      <c r="AW55" s="113"/>
      <c r="AX55" s="113"/>
      <c r="AY55" s="113"/>
      <c r="AZ55" s="3" t="s">
        <v>317</v>
      </c>
      <c r="BA55" s="52" t="s">
        <v>400</v>
      </c>
      <c r="BD55" s="114"/>
    </row>
    <row r="56" spans="2:56" s="115" customFormat="1" ht="15" customHeight="1" x14ac:dyDescent="0.2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D56" s="116"/>
    </row>
    <row r="57" spans="2:56" s="114" customFormat="1" ht="21" customHeight="1" x14ac:dyDescent="0.25">
      <c r="B57" s="71" t="s">
        <v>348</v>
      </c>
      <c r="C57" s="71"/>
      <c r="D57" s="72"/>
      <c r="E57" s="72"/>
      <c r="F57" s="72"/>
      <c r="G57" s="72"/>
      <c r="H57" s="72"/>
      <c r="I57" s="72"/>
      <c r="J57" s="72"/>
      <c r="K57" s="72"/>
      <c r="L57" s="72"/>
      <c r="M57" s="72" t="s">
        <v>349</v>
      </c>
      <c r="N57" s="72"/>
      <c r="O57" s="72"/>
      <c r="P57" s="72"/>
      <c r="Q57" s="72"/>
      <c r="R57" s="72"/>
      <c r="S57" s="72"/>
      <c r="T57" s="73" t="s">
        <v>350</v>
      </c>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4"/>
      <c r="BB57" s="75"/>
      <c r="BD57" s="75"/>
    </row>
    <row r="58" spans="2:56" s="75" customFormat="1" ht="17.25" customHeight="1" x14ac:dyDescent="0.25">
      <c r="B58" s="75" t="s">
        <v>351</v>
      </c>
      <c r="E58" s="76"/>
      <c r="F58" s="76"/>
      <c r="G58" s="76"/>
      <c r="H58" s="76"/>
      <c r="I58" s="76"/>
      <c r="J58" s="76"/>
      <c r="K58" s="76"/>
      <c r="L58" s="76"/>
      <c r="M58" s="76" t="s">
        <v>352</v>
      </c>
      <c r="N58" s="76"/>
      <c r="O58" s="76"/>
      <c r="P58" s="76"/>
      <c r="Q58" s="76"/>
      <c r="R58" s="76"/>
      <c r="S58" s="76"/>
      <c r="T58" s="76" t="s">
        <v>353</v>
      </c>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117"/>
    </row>
    <row r="59" spans="2:56" s="99" customFormat="1" ht="48.75" customHeight="1" x14ac:dyDescent="0.25">
      <c r="B59" s="118"/>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row>
    <row r="60" spans="2:56" ht="48.75" customHeight="1" x14ac:dyDescent="0.25">
      <c r="W60" s="119"/>
      <c r="X60" s="119"/>
      <c r="Y60" s="119"/>
      <c r="AE60" s="119"/>
      <c r="AF60" s="119"/>
      <c r="AG60" s="119"/>
    </row>
    <row r="61" spans="2:56" ht="48.75" customHeight="1" x14ac:dyDescent="0.25">
      <c r="W61" s="119"/>
      <c r="X61" s="119"/>
      <c r="Y61" s="119"/>
      <c r="AE61" s="119"/>
      <c r="AF61" s="119"/>
      <c r="AG61" s="119"/>
    </row>
    <row r="62" spans="2:56" ht="48.75" customHeight="1" x14ac:dyDescent="0.25">
      <c r="W62" s="119"/>
      <c r="X62" s="119"/>
      <c r="Y62" s="119"/>
      <c r="AE62" s="119"/>
      <c r="AF62" s="119"/>
      <c r="AG62" s="119"/>
    </row>
    <row r="63" spans="2:56" ht="48.75" customHeight="1" x14ac:dyDescent="0.25">
      <c r="W63" s="119"/>
      <c r="X63" s="119"/>
      <c r="Y63" s="119"/>
      <c r="AE63" s="119"/>
      <c r="AF63" s="119"/>
      <c r="AG63" s="119"/>
    </row>
    <row r="64" spans="2:56" ht="48.75" customHeight="1" x14ac:dyDescent="0.25">
      <c r="W64" s="119"/>
      <c r="X64" s="119"/>
      <c r="Y64" s="119"/>
      <c r="AE64" s="119"/>
      <c r="AF64" s="119"/>
      <c r="AG64" s="119"/>
    </row>
    <row r="65" spans="23:33" ht="48.75" customHeight="1" x14ac:dyDescent="0.25">
      <c r="W65" s="119"/>
      <c r="X65" s="119"/>
      <c r="Y65" s="119"/>
      <c r="AE65" s="119"/>
      <c r="AF65" s="119"/>
      <c r="AG65" s="119"/>
    </row>
    <row r="66" spans="23:33" ht="48.75" customHeight="1" x14ac:dyDescent="0.25">
      <c r="W66" s="119"/>
      <c r="X66" s="119"/>
      <c r="Y66" s="119"/>
      <c r="AE66" s="119"/>
      <c r="AF66" s="119"/>
      <c r="AG66" s="119"/>
    </row>
    <row r="67" spans="23:33" ht="48.75" customHeight="1" x14ac:dyDescent="0.25">
      <c r="W67" s="119"/>
      <c r="X67" s="119"/>
      <c r="Y67" s="119"/>
      <c r="AE67" s="119"/>
      <c r="AF67" s="119"/>
      <c r="AG67" s="119"/>
    </row>
    <row r="68" spans="23:33" ht="48.75" customHeight="1" x14ac:dyDescent="0.25">
      <c r="W68" s="119"/>
      <c r="X68" s="119"/>
      <c r="Y68" s="119"/>
      <c r="AE68" s="119"/>
      <c r="AF68" s="119"/>
      <c r="AG68" s="119"/>
    </row>
    <row r="69" spans="23:33" ht="48.75" customHeight="1" x14ac:dyDescent="0.25">
      <c r="W69" s="119"/>
      <c r="X69" s="119"/>
      <c r="Y69" s="119"/>
      <c r="AE69" s="119"/>
      <c r="AF69" s="119"/>
      <c r="AG69" s="119"/>
    </row>
    <row r="70" spans="23:33" ht="48.75" customHeight="1" x14ac:dyDescent="0.25">
      <c r="W70" s="119"/>
      <c r="X70" s="119"/>
      <c r="Y70" s="119"/>
      <c r="AE70" s="119"/>
      <c r="AF70" s="119"/>
      <c r="AG70" s="119"/>
    </row>
    <row r="71" spans="23:33" ht="48.75" customHeight="1" x14ac:dyDescent="0.25">
      <c r="W71" s="119"/>
      <c r="X71" s="119"/>
      <c r="Y71" s="119"/>
      <c r="AE71" s="119"/>
      <c r="AF71" s="119"/>
      <c r="AG71" s="119"/>
    </row>
    <row r="72" spans="23:33" ht="48.75" customHeight="1" x14ac:dyDescent="0.25">
      <c r="W72" s="119"/>
      <c r="X72" s="119"/>
      <c r="Y72" s="119"/>
      <c r="AE72" s="119"/>
      <c r="AF72" s="119"/>
      <c r="AG72" s="119"/>
    </row>
    <row r="73" spans="23:33" ht="48.75" customHeight="1" x14ac:dyDescent="0.25">
      <c r="W73" s="119"/>
      <c r="X73" s="119"/>
      <c r="Y73" s="119"/>
      <c r="AE73" s="119"/>
      <c r="AF73" s="119"/>
      <c r="AG73" s="119"/>
    </row>
    <row r="74" spans="23:33" ht="48.75" customHeight="1" x14ac:dyDescent="0.25">
      <c r="W74" s="119"/>
      <c r="X74" s="119"/>
      <c r="Y74" s="119"/>
      <c r="AE74" s="119"/>
      <c r="AF74" s="119"/>
      <c r="AG74" s="119"/>
    </row>
    <row r="75" spans="23:33" ht="48.75" customHeight="1" x14ac:dyDescent="0.25">
      <c r="W75" s="119"/>
      <c r="X75" s="119"/>
      <c r="Y75" s="119"/>
      <c r="AE75" s="119"/>
      <c r="AF75" s="119"/>
      <c r="AG75" s="119"/>
    </row>
    <row r="76" spans="23:33" ht="48.75" customHeight="1" x14ac:dyDescent="0.25">
      <c r="W76" s="119"/>
      <c r="X76" s="119"/>
      <c r="Y76" s="119"/>
      <c r="AE76" s="119"/>
      <c r="AF76" s="119"/>
      <c r="AG76" s="119"/>
    </row>
    <row r="77" spans="23:33" ht="48.75" customHeight="1" x14ac:dyDescent="0.25">
      <c r="W77" s="119"/>
      <c r="X77" s="119"/>
      <c r="Y77" s="119"/>
      <c r="AE77" s="119"/>
      <c r="AF77" s="119"/>
      <c r="AG77" s="119"/>
    </row>
    <row r="78" spans="23:33" ht="48.75" customHeight="1" x14ac:dyDescent="0.25">
      <c r="W78" s="119"/>
      <c r="X78" s="119"/>
      <c r="Y78" s="119"/>
      <c r="AE78" s="119"/>
      <c r="AF78" s="119"/>
      <c r="AG78" s="119"/>
    </row>
    <row r="79" spans="23:33" ht="48.75" customHeight="1" x14ac:dyDescent="0.25">
      <c r="W79" s="119"/>
      <c r="X79" s="119"/>
      <c r="Y79" s="119"/>
      <c r="AE79" s="119"/>
      <c r="AF79" s="119"/>
      <c r="AG79" s="119"/>
    </row>
    <row r="80" spans="23:33" ht="48.75" customHeight="1" x14ac:dyDescent="0.25">
      <c r="W80" s="119"/>
      <c r="X80" s="119"/>
      <c r="Y80" s="119"/>
      <c r="AE80" s="119"/>
      <c r="AF80" s="119"/>
      <c r="AG80" s="119"/>
    </row>
    <row r="81" spans="23:33" ht="48.75" customHeight="1" x14ac:dyDescent="0.25">
      <c r="W81" s="119"/>
      <c r="X81" s="119"/>
      <c r="Y81" s="119"/>
      <c r="AE81" s="119"/>
      <c r="AF81" s="119"/>
      <c r="AG81" s="119"/>
    </row>
    <row r="82" spans="23:33" ht="48.75" customHeight="1" x14ac:dyDescent="0.25">
      <c r="W82" s="119"/>
      <c r="X82" s="119"/>
      <c r="Y82" s="119"/>
      <c r="AE82" s="119"/>
      <c r="AF82" s="119"/>
      <c r="AG82" s="119"/>
    </row>
    <row r="83" spans="23:33" ht="48.75" customHeight="1" x14ac:dyDescent="0.25">
      <c r="W83" s="119"/>
      <c r="X83" s="119"/>
      <c r="Y83" s="119"/>
      <c r="AE83" s="119"/>
      <c r="AF83" s="119"/>
      <c r="AG83" s="119"/>
    </row>
    <row r="84" spans="23:33" ht="48.75" customHeight="1" x14ac:dyDescent="0.25">
      <c r="W84" s="119"/>
      <c r="X84" s="119"/>
      <c r="Y84" s="119"/>
      <c r="AE84" s="119"/>
      <c r="AF84" s="119"/>
      <c r="AG84" s="119"/>
    </row>
    <row r="85" spans="23:33" ht="48.75" customHeight="1" x14ac:dyDescent="0.25">
      <c r="W85" s="119"/>
      <c r="X85" s="119"/>
      <c r="Y85" s="119"/>
      <c r="AE85" s="119"/>
      <c r="AF85" s="119"/>
      <c r="AG85" s="119"/>
    </row>
    <row r="86" spans="23:33" ht="48.75" customHeight="1" x14ac:dyDescent="0.25">
      <c r="W86" s="119"/>
      <c r="X86" s="119"/>
      <c r="Y86" s="119"/>
      <c r="AE86" s="119"/>
      <c r="AF86" s="119"/>
      <c r="AG86" s="119"/>
    </row>
    <row r="87" spans="23:33" ht="48.75" customHeight="1" x14ac:dyDescent="0.25">
      <c r="W87" s="119"/>
      <c r="X87" s="119"/>
      <c r="Y87" s="119"/>
      <c r="AE87" s="119"/>
      <c r="AF87" s="119"/>
      <c r="AG87" s="119"/>
    </row>
    <row r="88" spans="23:33" ht="48.75" customHeight="1" x14ac:dyDescent="0.25">
      <c r="W88" s="119"/>
      <c r="X88" s="119"/>
      <c r="Y88" s="119"/>
      <c r="AE88" s="119"/>
      <c r="AF88" s="119"/>
      <c r="AG88" s="119"/>
    </row>
    <row r="89" spans="23:33" ht="48.75" customHeight="1" x14ac:dyDescent="0.25">
      <c r="W89" s="119"/>
      <c r="X89" s="119"/>
      <c r="Y89" s="119"/>
      <c r="AE89" s="119"/>
      <c r="AF89" s="119"/>
      <c r="AG89" s="119"/>
    </row>
    <row r="90" spans="23:33" ht="48.75" customHeight="1" x14ac:dyDescent="0.25">
      <c r="W90" s="119"/>
      <c r="X90" s="119"/>
      <c r="Y90" s="119"/>
      <c r="AE90" s="119"/>
      <c r="AF90" s="119"/>
      <c r="AG90" s="119"/>
    </row>
    <row r="91" spans="23:33" ht="48.75" customHeight="1" x14ac:dyDescent="0.25">
      <c r="W91" s="119"/>
      <c r="X91" s="119"/>
      <c r="Y91" s="119"/>
      <c r="AE91" s="119"/>
      <c r="AF91" s="119"/>
      <c r="AG91" s="119"/>
    </row>
    <row r="92" spans="23:33" ht="48.75" customHeight="1" x14ac:dyDescent="0.25">
      <c r="W92" s="119"/>
      <c r="X92" s="119"/>
      <c r="Y92" s="119"/>
      <c r="AE92" s="119"/>
      <c r="AF92" s="119"/>
      <c r="AG92" s="119"/>
    </row>
    <row r="93" spans="23:33" ht="48.75" customHeight="1" x14ac:dyDescent="0.25">
      <c r="W93" s="119"/>
      <c r="X93" s="119"/>
      <c r="Y93" s="119"/>
      <c r="AE93" s="119"/>
      <c r="AF93" s="119"/>
      <c r="AG93" s="119"/>
    </row>
    <row r="94" spans="23:33" ht="48.75" customHeight="1" x14ac:dyDescent="0.25">
      <c r="W94" s="119"/>
      <c r="X94" s="119"/>
      <c r="Y94" s="119"/>
      <c r="AE94" s="119"/>
      <c r="AF94" s="119"/>
      <c r="AG94" s="119"/>
    </row>
    <row r="95" spans="23:33" ht="48.75" customHeight="1" x14ac:dyDescent="0.25">
      <c r="W95" s="119"/>
      <c r="X95" s="119"/>
      <c r="Y95" s="119"/>
      <c r="AE95" s="119"/>
      <c r="AF95" s="119"/>
      <c r="AG95" s="119"/>
    </row>
    <row r="96" spans="23:33" ht="48.75" customHeight="1" x14ac:dyDescent="0.25">
      <c r="W96" s="119"/>
      <c r="X96" s="119"/>
      <c r="Y96" s="119"/>
      <c r="AE96" s="119"/>
      <c r="AF96" s="119"/>
      <c r="AG96" s="119"/>
    </row>
    <row r="97" spans="23:33" ht="48.75" customHeight="1" x14ac:dyDescent="0.25">
      <c r="W97" s="119"/>
      <c r="X97" s="119"/>
      <c r="Y97" s="119"/>
      <c r="AE97" s="119"/>
      <c r="AF97" s="119"/>
      <c r="AG97" s="119"/>
    </row>
    <row r="98" spans="23:33" ht="48.75" customHeight="1" x14ac:dyDescent="0.25">
      <c r="W98" s="119"/>
      <c r="X98" s="119"/>
      <c r="Y98" s="119"/>
      <c r="AE98" s="119"/>
      <c r="AF98" s="119"/>
      <c r="AG98" s="119"/>
    </row>
    <row r="99" spans="23:33" ht="48.75" customHeight="1" x14ac:dyDescent="0.25">
      <c r="W99" s="119"/>
      <c r="X99" s="119"/>
      <c r="Y99" s="119"/>
      <c r="AE99" s="119"/>
      <c r="AF99" s="119"/>
      <c r="AG99" s="119"/>
    </row>
    <row r="100" spans="23:33" ht="48.75" customHeight="1" x14ac:dyDescent="0.25">
      <c r="W100" s="119"/>
      <c r="X100" s="119"/>
      <c r="Y100" s="119"/>
      <c r="AE100" s="119"/>
      <c r="AF100" s="119"/>
      <c r="AG100" s="119"/>
    </row>
    <row r="101" spans="23:33" ht="48.75" customHeight="1" x14ac:dyDescent="0.25">
      <c r="W101" s="119"/>
      <c r="X101" s="119"/>
      <c r="Y101" s="119"/>
      <c r="AE101" s="119"/>
      <c r="AF101" s="119"/>
      <c r="AG101" s="119"/>
    </row>
    <row r="102" spans="23:33" ht="48.75" customHeight="1" x14ac:dyDescent="0.25">
      <c r="W102" s="119"/>
      <c r="X102" s="119"/>
      <c r="Y102" s="119"/>
      <c r="AE102" s="119"/>
      <c r="AF102" s="119"/>
      <c r="AG102" s="119"/>
    </row>
    <row r="103" spans="23:33" ht="48.75" customHeight="1" x14ac:dyDescent="0.25">
      <c r="W103" s="119"/>
      <c r="X103" s="119"/>
      <c r="Y103" s="119"/>
      <c r="AE103" s="119"/>
      <c r="AF103" s="119"/>
      <c r="AG103" s="119"/>
    </row>
    <row r="104" spans="23:33" ht="48.75" customHeight="1" x14ac:dyDescent="0.25">
      <c r="W104" s="119"/>
      <c r="X104" s="119"/>
      <c r="Y104" s="119"/>
      <c r="AE104" s="119"/>
      <c r="AF104" s="119"/>
      <c r="AG104" s="119"/>
    </row>
    <row r="105" spans="23:33" ht="48.75" customHeight="1" x14ac:dyDescent="0.25">
      <c r="W105" s="119"/>
      <c r="X105" s="119"/>
      <c r="Y105" s="119"/>
      <c r="AE105" s="119"/>
      <c r="AF105" s="119"/>
      <c r="AG105" s="119"/>
    </row>
    <row r="106" spans="23:33" ht="48.75" customHeight="1" x14ac:dyDescent="0.25">
      <c r="W106" s="119"/>
      <c r="X106" s="119"/>
      <c r="Y106" s="119"/>
      <c r="AE106" s="119"/>
      <c r="AF106" s="119"/>
      <c r="AG106" s="119"/>
    </row>
    <row r="107" spans="23:33" ht="48.75" customHeight="1" x14ac:dyDescent="0.25">
      <c r="W107" s="119"/>
      <c r="X107" s="119"/>
      <c r="Y107" s="119"/>
      <c r="AE107" s="119"/>
      <c r="AF107" s="119"/>
      <c r="AG107" s="119"/>
    </row>
    <row r="108" spans="23:33" ht="48.75" customHeight="1" x14ac:dyDescent="0.25">
      <c r="W108" s="119"/>
      <c r="X108" s="119"/>
      <c r="Y108" s="119"/>
      <c r="AE108" s="119"/>
      <c r="AF108" s="119"/>
      <c r="AG108" s="119"/>
    </row>
    <row r="109" spans="23:33" ht="48.75" customHeight="1" x14ac:dyDescent="0.25">
      <c r="W109" s="119"/>
      <c r="X109" s="119"/>
      <c r="Y109" s="119"/>
      <c r="AE109" s="119"/>
      <c r="AF109" s="119"/>
      <c r="AG109" s="119"/>
    </row>
    <row r="110" spans="23:33" ht="48.75" customHeight="1" x14ac:dyDescent="0.25">
      <c r="W110" s="119"/>
      <c r="X110" s="119"/>
      <c r="Y110" s="119"/>
      <c r="AE110" s="119"/>
      <c r="AF110" s="119"/>
      <c r="AG110" s="119"/>
    </row>
    <row r="111" spans="23:33" ht="48.75" customHeight="1" x14ac:dyDescent="0.25">
      <c r="W111" s="119"/>
      <c r="X111" s="119"/>
      <c r="Y111" s="119"/>
      <c r="AE111" s="119"/>
      <c r="AF111" s="119"/>
      <c r="AG111" s="119"/>
    </row>
    <row r="112" spans="23:33" ht="48.75" customHeight="1" x14ac:dyDescent="0.25">
      <c r="W112" s="119"/>
      <c r="X112" s="119"/>
      <c r="Y112" s="119"/>
      <c r="AE112" s="119"/>
      <c r="AF112" s="119"/>
      <c r="AG112" s="119"/>
    </row>
    <row r="113" spans="23:33" ht="48.75" customHeight="1" x14ac:dyDescent="0.25">
      <c r="W113" s="119"/>
      <c r="X113" s="119"/>
      <c r="Y113" s="119"/>
      <c r="AE113" s="119"/>
      <c r="AF113" s="119"/>
      <c r="AG113" s="119"/>
    </row>
    <row r="114" spans="23:33" ht="48.75" customHeight="1" x14ac:dyDescent="0.25">
      <c r="W114" s="119"/>
      <c r="X114" s="119"/>
      <c r="Y114" s="119"/>
      <c r="AE114" s="119"/>
      <c r="AF114" s="119"/>
      <c r="AG114" s="119"/>
    </row>
    <row r="115" spans="23:33" ht="48.75" customHeight="1" x14ac:dyDescent="0.25">
      <c r="W115" s="119"/>
      <c r="X115" s="119"/>
      <c r="Y115" s="119"/>
      <c r="AE115" s="119"/>
      <c r="AF115" s="119"/>
      <c r="AG115" s="119"/>
    </row>
    <row r="116" spans="23:33" ht="48.75" customHeight="1" x14ac:dyDescent="0.25">
      <c r="W116" s="119"/>
      <c r="X116" s="119"/>
      <c r="Y116" s="119"/>
      <c r="AE116" s="119"/>
      <c r="AF116" s="119"/>
      <c r="AG116" s="119"/>
    </row>
    <row r="117" spans="23:33" ht="48.75" customHeight="1" x14ac:dyDescent="0.25">
      <c r="W117" s="119"/>
      <c r="X117" s="119"/>
      <c r="Y117" s="119"/>
      <c r="AE117" s="119"/>
      <c r="AF117" s="119"/>
      <c r="AG117" s="119"/>
    </row>
    <row r="118" spans="23:33" ht="48.75" customHeight="1" x14ac:dyDescent="0.25">
      <c r="W118" s="119"/>
      <c r="X118" s="119"/>
      <c r="Y118" s="119"/>
      <c r="AE118" s="119"/>
      <c r="AF118" s="119"/>
      <c r="AG118" s="119"/>
    </row>
    <row r="119" spans="23:33" ht="48.75" customHeight="1" x14ac:dyDescent="0.25">
      <c r="W119" s="119"/>
      <c r="X119" s="119"/>
      <c r="Y119" s="119"/>
      <c r="AE119" s="119"/>
      <c r="AF119" s="119"/>
      <c r="AG119" s="119"/>
    </row>
    <row r="120" spans="23:33" ht="48.75" customHeight="1" x14ac:dyDescent="0.25">
      <c r="W120" s="119"/>
      <c r="X120" s="119"/>
      <c r="Y120" s="119"/>
      <c r="AE120" s="119"/>
      <c r="AF120" s="119"/>
      <c r="AG120" s="119"/>
    </row>
    <row r="121" spans="23:33" ht="48.75" customHeight="1" x14ac:dyDescent="0.25">
      <c r="W121" s="119"/>
      <c r="X121" s="119"/>
      <c r="Y121" s="119"/>
      <c r="AE121" s="119"/>
      <c r="AF121" s="119"/>
      <c r="AG121" s="119"/>
    </row>
    <row r="122" spans="23:33" ht="48.75" customHeight="1" x14ac:dyDescent="0.25">
      <c r="W122" s="119"/>
      <c r="X122" s="119"/>
      <c r="Y122" s="119"/>
      <c r="AE122" s="119"/>
      <c r="AF122" s="119"/>
      <c r="AG122" s="119"/>
    </row>
    <row r="123" spans="23:33" ht="48.75" customHeight="1" x14ac:dyDescent="0.25">
      <c r="W123" s="119"/>
      <c r="X123" s="119"/>
      <c r="Y123" s="119"/>
      <c r="AE123" s="119"/>
      <c r="AF123" s="119"/>
      <c r="AG123" s="119"/>
    </row>
    <row r="124" spans="23:33" ht="48.75" customHeight="1" x14ac:dyDescent="0.25">
      <c r="W124" s="119"/>
      <c r="X124" s="119"/>
      <c r="Y124" s="119"/>
      <c r="AE124" s="119"/>
      <c r="AF124" s="119"/>
      <c r="AG124" s="119"/>
    </row>
    <row r="125" spans="23:33" ht="48.75" customHeight="1" x14ac:dyDescent="0.25">
      <c r="W125" s="119"/>
      <c r="X125" s="119"/>
      <c r="Y125" s="119"/>
      <c r="AE125" s="119"/>
      <c r="AF125" s="119"/>
      <c r="AG125" s="119"/>
    </row>
    <row r="126" spans="23:33" ht="48.75" customHeight="1" x14ac:dyDescent="0.25">
      <c r="W126" s="119"/>
      <c r="X126" s="119"/>
      <c r="Y126" s="119"/>
      <c r="AE126" s="119"/>
      <c r="AF126" s="119"/>
      <c r="AG126" s="119"/>
    </row>
    <row r="127" spans="23:33" ht="48.75" customHeight="1" x14ac:dyDescent="0.25">
      <c r="W127" s="119"/>
      <c r="X127" s="119"/>
      <c r="Y127" s="119"/>
      <c r="AE127" s="119"/>
      <c r="AF127" s="119"/>
      <c r="AG127" s="119"/>
    </row>
    <row r="128" spans="23:33" ht="48.75" customHeight="1" x14ac:dyDescent="0.25">
      <c r="W128" s="119"/>
      <c r="X128" s="119"/>
      <c r="Y128" s="119"/>
      <c r="AE128" s="119"/>
      <c r="AF128" s="119"/>
      <c r="AG128" s="119"/>
    </row>
    <row r="129" spans="23:33" ht="48.75" customHeight="1" x14ac:dyDescent="0.25">
      <c r="W129" s="119"/>
      <c r="X129" s="119"/>
      <c r="Y129" s="119"/>
      <c r="AE129" s="119"/>
      <c r="AF129" s="119"/>
      <c r="AG129" s="119"/>
    </row>
    <row r="130" spans="23:33" ht="48.75" customHeight="1" x14ac:dyDescent="0.25">
      <c r="W130" s="119"/>
      <c r="X130" s="119"/>
      <c r="Y130" s="119"/>
      <c r="AE130" s="119"/>
      <c r="AF130" s="119"/>
      <c r="AG130" s="119"/>
    </row>
    <row r="131" spans="23:33" ht="48.75" customHeight="1" x14ac:dyDescent="0.25">
      <c r="W131" s="119"/>
      <c r="X131" s="119"/>
      <c r="Y131" s="119"/>
      <c r="AE131" s="119"/>
      <c r="AF131" s="119"/>
      <c r="AG131" s="119"/>
    </row>
    <row r="132" spans="23:33" ht="48.75" customHeight="1" x14ac:dyDescent="0.25">
      <c r="W132" s="119"/>
      <c r="X132" s="119"/>
      <c r="Y132" s="119"/>
      <c r="AE132" s="119"/>
      <c r="AF132" s="119"/>
      <c r="AG132" s="119"/>
    </row>
    <row r="133" spans="23:33" ht="48.75" customHeight="1" x14ac:dyDescent="0.25">
      <c r="W133" s="119"/>
      <c r="X133" s="119"/>
      <c r="Y133" s="119"/>
      <c r="AE133" s="119"/>
      <c r="AF133" s="119"/>
      <c r="AG133" s="119"/>
    </row>
    <row r="134" spans="23:33" ht="48.75" customHeight="1" x14ac:dyDescent="0.25">
      <c r="W134" s="119"/>
      <c r="X134" s="119"/>
      <c r="Y134" s="119"/>
      <c r="AE134" s="119"/>
      <c r="AF134" s="119"/>
      <c r="AG134" s="119"/>
    </row>
    <row r="135" spans="23:33" ht="48.75" customHeight="1" x14ac:dyDescent="0.25">
      <c r="W135" s="119"/>
      <c r="X135" s="119"/>
      <c r="Y135" s="119"/>
      <c r="AE135" s="119"/>
      <c r="AF135" s="119"/>
      <c r="AG135" s="119"/>
    </row>
    <row r="136" spans="23:33" ht="48.75" customHeight="1" x14ac:dyDescent="0.25">
      <c r="W136" s="119"/>
      <c r="X136" s="119"/>
      <c r="Y136" s="119"/>
      <c r="AE136" s="119"/>
      <c r="AF136" s="119"/>
      <c r="AG136" s="119"/>
    </row>
    <row r="137" spans="23:33" ht="48.75" customHeight="1" x14ac:dyDescent="0.25">
      <c r="W137" s="119"/>
      <c r="X137" s="119"/>
      <c r="Y137" s="119"/>
      <c r="AE137" s="119"/>
      <c r="AF137" s="119"/>
      <c r="AG137" s="119"/>
    </row>
    <row r="138" spans="23:33" ht="48.75" customHeight="1" x14ac:dyDescent="0.25">
      <c r="W138" s="119"/>
      <c r="X138" s="119"/>
      <c r="Y138" s="119"/>
      <c r="AE138" s="119"/>
      <c r="AF138" s="119"/>
      <c r="AG138" s="119"/>
    </row>
    <row r="139" spans="23:33" ht="48.75" customHeight="1" x14ac:dyDescent="0.25">
      <c r="W139" s="119"/>
      <c r="X139" s="119"/>
      <c r="Y139" s="119"/>
      <c r="AE139" s="119"/>
      <c r="AF139" s="119"/>
      <c r="AG139" s="119"/>
    </row>
    <row r="140" spans="23:33" ht="48.75" customHeight="1" x14ac:dyDescent="0.25">
      <c r="W140" s="119"/>
      <c r="X140" s="119"/>
      <c r="Y140" s="119"/>
      <c r="AE140" s="119"/>
      <c r="AF140" s="119"/>
      <c r="AG140" s="119"/>
    </row>
    <row r="141" spans="23:33" ht="48.75" customHeight="1" x14ac:dyDescent="0.25">
      <c r="W141" s="119"/>
      <c r="X141" s="119"/>
      <c r="Y141" s="119"/>
      <c r="AE141" s="119"/>
      <c r="AF141" s="119"/>
      <c r="AG141" s="119"/>
    </row>
    <row r="142" spans="23:33" ht="48.75" customHeight="1" x14ac:dyDescent="0.25">
      <c r="W142" s="119"/>
      <c r="X142" s="119"/>
      <c r="Y142" s="119"/>
      <c r="AE142" s="119"/>
      <c r="AF142" s="119"/>
      <c r="AG142" s="119"/>
    </row>
    <row r="143" spans="23:33" ht="48.75" customHeight="1" x14ac:dyDescent="0.25">
      <c r="W143" s="119"/>
      <c r="X143" s="119"/>
      <c r="Y143" s="119"/>
      <c r="AE143" s="119"/>
      <c r="AF143" s="119"/>
      <c r="AG143" s="119"/>
    </row>
    <row r="144" spans="23:33" ht="48.75" customHeight="1" x14ac:dyDescent="0.25">
      <c r="W144" s="119"/>
      <c r="X144" s="119"/>
      <c r="Y144" s="119"/>
      <c r="AE144" s="119"/>
      <c r="AF144" s="119"/>
      <c r="AG144" s="119"/>
    </row>
    <row r="145" spans="23:33" ht="48.75" customHeight="1" x14ac:dyDescent="0.25">
      <c r="W145" s="119"/>
      <c r="X145" s="119"/>
      <c r="Y145" s="119"/>
      <c r="AE145" s="119"/>
      <c r="AF145" s="119"/>
      <c r="AG145" s="119"/>
    </row>
    <row r="146" spans="23:33" ht="48.75" customHeight="1" x14ac:dyDescent="0.25">
      <c r="W146" s="119"/>
      <c r="X146" s="119"/>
      <c r="Y146" s="119"/>
      <c r="AE146" s="119"/>
      <c r="AF146" s="119"/>
      <c r="AG146" s="119"/>
    </row>
    <row r="147" spans="23:33" ht="48.75" customHeight="1" x14ac:dyDescent="0.25">
      <c r="W147" s="119"/>
      <c r="X147" s="119"/>
      <c r="Y147" s="119"/>
      <c r="AE147" s="119"/>
      <c r="AF147" s="119"/>
      <c r="AG147" s="119"/>
    </row>
    <row r="148" spans="23:33" ht="48.75" customHeight="1" x14ac:dyDescent="0.25">
      <c r="W148" s="119"/>
      <c r="X148" s="119"/>
      <c r="Y148" s="119"/>
      <c r="AE148" s="119"/>
      <c r="AF148" s="119"/>
      <c r="AG148" s="119"/>
    </row>
    <row r="149" spans="23:33" ht="48.75" customHeight="1" x14ac:dyDescent="0.25">
      <c r="W149" s="119"/>
      <c r="X149" s="119"/>
      <c r="Y149" s="119"/>
      <c r="AE149" s="119"/>
      <c r="AF149" s="119"/>
      <c r="AG149" s="119"/>
    </row>
    <row r="150" spans="23:33" ht="48.75" customHeight="1" x14ac:dyDescent="0.25">
      <c r="W150" s="119"/>
      <c r="X150" s="119"/>
      <c r="Y150" s="119"/>
      <c r="AE150" s="119"/>
      <c r="AF150" s="119"/>
      <c r="AG150" s="119"/>
    </row>
    <row r="151" spans="23:33" ht="48.75" customHeight="1" x14ac:dyDescent="0.25">
      <c r="W151" s="119"/>
      <c r="X151" s="119"/>
      <c r="Y151" s="119"/>
      <c r="AE151" s="119"/>
      <c r="AF151" s="119"/>
      <c r="AG151" s="119"/>
    </row>
    <row r="152" spans="23:33" ht="48.75" customHeight="1" x14ac:dyDescent="0.25">
      <c r="W152" s="119"/>
      <c r="X152" s="119"/>
      <c r="Y152" s="119"/>
      <c r="AE152" s="119"/>
      <c r="AF152" s="119"/>
      <c r="AG152" s="119"/>
    </row>
    <row r="153" spans="23:33" ht="48.75" customHeight="1" x14ac:dyDescent="0.25">
      <c r="W153" s="119"/>
      <c r="X153" s="119"/>
      <c r="Y153" s="119"/>
      <c r="AE153" s="119"/>
      <c r="AF153" s="119"/>
      <c r="AG153" s="119"/>
    </row>
    <row r="154" spans="23:33" ht="48.75" customHeight="1" x14ac:dyDescent="0.25">
      <c r="W154" s="119"/>
      <c r="X154" s="119"/>
      <c r="Y154" s="119"/>
      <c r="AE154" s="119"/>
      <c r="AF154" s="119"/>
      <c r="AG154" s="119"/>
    </row>
    <row r="155" spans="23:33" ht="48.75" customHeight="1" x14ac:dyDescent="0.25">
      <c r="W155" s="119"/>
      <c r="X155" s="119"/>
      <c r="Y155" s="119"/>
      <c r="AE155" s="119"/>
      <c r="AF155" s="119"/>
      <c r="AG155" s="119"/>
    </row>
    <row r="156" spans="23:33" ht="48.75" customHeight="1" x14ac:dyDescent="0.25">
      <c r="W156" s="119"/>
      <c r="X156" s="119"/>
      <c r="Y156" s="119"/>
      <c r="AE156" s="119"/>
      <c r="AF156" s="119"/>
      <c r="AG156" s="119"/>
    </row>
    <row r="157" spans="23:33" ht="48.75" customHeight="1" x14ac:dyDescent="0.25">
      <c r="W157" s="119"/>
      <c r="X157" s="119"/>
      <c r="Y157" s="119"/>
      <c r="AE157" s="119"/>
      <c r="AF157" s="119"/>
      <c r="AG157" s="119"/>
    </row>
    <row r="158" spans="23:33" ht="48.75" customHeight="1" x14ac:dyDescent="0.25">
      <c r="W158" s="119"/>
      <c r="X158" s="119"/>
      <c r="Y158" s="119"/>
      <c r="AE158" s="119"/>
      <c r="AF158" s="119"/>
      <c r="AG158" s="119"/>
    </row>
    <row r="159" spans="23:33" ht="48.75" customHeight="1" x14ac:dyDescent="0.25">
      <c r="W159" s="119"/>
      <c r="X159" s="119"/>
      <c r="Y159" s="119"/>
      <c r="AE159" s="119"/>
      <c r="AF159" s="119"/>
      <c r="AG159" s="119"/>
    </row>
    <row r="160" spans="23:33" ht="48.75" customHeight="1" x14ac:dyDescent="0.25">
      <c r="W160" s="119"/>
      <c r="X160" s="119"/>
      <c r="Y160" s="119"/>
      <c r="AE160" s="119"/>
      <c r="AF160" s="119"/>
      <c r="AG160" s="119"/>
    </row>
    <row r="161" spans="23:33" ht="48.75" customHeight="1" x14ac:dyDescent="0.25">
      <c r="W161" s="119"/>
      <c r="X161" s="119"/>
      <c r="Y161" s="119"/>
      <c r="AE161" s="119"/>
      <c r="AF161" s="119"/>
      <c r="AG161" s="119"/>
    </row>
    <row r="162" spans="23:33" ht="48.75" customHeight="1" x14ac:dyDescent="0.25">
      <c r="W162" s="119"/>
      <c r="X162" s="119"/>
      <c r="Y162" s="119"/>
      <c r="AE162" s="119"/>
      <c r="AF162" s="119"/>
      <c r="AG162" s="119"/>
    </row>
    <row r="163" spans="23:33" ht="48.75" customHeight="1" x14ac:dyDescent="0.25">
      <c r="W163" s="119"/>
      <c r="X163" s="119"/>
      <c r="Y163" s="119"/>
      <c r="AE163" s="119"/>
      <c r="AF163" s="119"/>
      <c r="AG163" s="119"/>
    </row>
    <row r="164" spans="23:33" ht="48.75" customHeight="1" x14ac:dyDescent="0.25">
      <c r="W164" s="119"/>
      <c r="X164" s="119"/>
      <c r="Y164" s="119"/>
      <c r="AE164" s="119"/>
      <c r="AF164" s="119"/>
      <c r="AG164" s="119"/>
    </row>
    <row r="165" spans="23:33" ht="48.75" customHeight="1" x14ac:dyDescent="0.25">
      <c r="W165" s="119"/>
      <c r="X165" s="119"/>
      <c r="Y165" s="119"/>
      <c r="AE165" s="119"/>
      <c r="AF165" s="119"/>
      <c r="AG165" s="119"/>
    </row>
    <row r="166" spans="23:33" ht="48.75" customHeight="1" x14ac:dyDescent="0.25">
      <c r="W166" s="119"/>
      <c r="X166" s="119"/>
      <c r="Y166" s="119"/>
      <c r="AE166" s="119"/>
      <c r="AF166" s="119"/>
      <c r="AG166" s="119"/>
    </row>
    <row r="167" spans="23:33" ht="48.75" customHeight="1" x14ac:dyDescent="0.25">
      <c r="W167" s="119"/>
      <c r="X167" s="119"/>
      <c r="Y167" s="119"/>
      <c r="AE167" s="119"/>
      <c r="AF167" s="119"/>
      <c r="AG167" s="119"/>
    </row>
    <row r="168" spans="23:33" ht="48.75" customHeight="1" x14ac:dyDescent="0.25">
      <c r="W168" s="119"/>
      <c r="X168" s="119"/>
      <c r="Y168" s="119"/>
      <c r="AE168" s="119"/>
      <c r="AF168" s="119"/>
      <c r="AG168" s="119"/>
    </row>
    <row r="169" spans="23:33" ht="48.75" customHeight="1" x14ac:dyDescent="0.25">
      <c r="W169" s="119"/>
      <c r="X169" s="119"/>
      <c r="Y169" s="119"/>
      <c r="AE169" s="119"/>
      <c r="AF169" s="119"/>
      <c r="AG169" s="119"/>
    </row>
    <row r="170" spans="23:33" ht="48.75" customHeight="1" x14ac:dyDescent="0.25">
      <c r="W170" s="119"/>
      <c r="X170" s="119"/>
      <c r="Y170" s="119"/>
      <c r="AE170" s="119"/>
      <c r="AF170" s="119"/>
      <c r="AG170" s="119"/>
    </row>
    <row r="171" spans="23:33" ht="48.75" customHeight="1" x14ac:dyDescent="0.25">
      <c r="W171" s="119"/>
      <c r="X171" s="119"/>
      <c r="Y171" s="119"/>
      <c r="AE171" s="119"/>
      <c r="AF171" s="119"/>
      <c r="AG171" s="119"/>
    </row>
    <row r="172" spans="23:33" ht="48.75" customHeight="1" x14ac:dyDescent="0.25">
      <c r="W172" s="119"/>
      <c r="X172" s="119"/>
      <c r="Y172" s="119"/>
      <c r="AE172" s="119"/>
      <c r="AF172" s="119"/>
      <c r="AG172" s="119"/>
    </row>
    <row r="173" spans="23:33" ht="48.75" customHeight="1" x14ac:dyDescent="0.25">
      <c r="W173" s="119"/>
      <c r="X173" s="119"/>
      <c r="Y173" s="119"/>
      <c r="AE173" s="119"/>
      <c r="AF173" s="119"/>
      <c r="AG173" s="119"/>
    </row>
    <row r="174" spans="23:33" ht="48.75" customHeight="1" x14ac:dyDescent="0.25">
      <c r="W174" s="119"/>
      <c r="X174" s="119"/>
      <c r="Y174" s="119"/>
      <c r="AE174" s="119"/>
      <c r="AF174" s="119"/>
      <c r="AG174" s="119"/>
    </row>
    <row r="175" spans="23:33" ht="48.75" customHeight="1" x14ac:dyDescent="0.25">
      <c r="W175" s="119"/>
      <c r="X175" s="119"/>
      <c r="Y175" s="119"/>
      <c r="AE175" s="119"/>
      <c r="AF175" s="119"/>
      <c r="AG175" s="119"/>
    </row>
    <row r="176" spans="23:33" ht="48.75" customHeight="1" x14ac:dyDescent="0.25">
      <c r="W176" s="119"/>
      <c r="X176" s="119"/>
      <c r="Y176" s="119"/>
      <c r="AE176" s="119"/>
      <c r="AF176" s="119"/>
      <c r="AG176" s="119"/>
    </row>
    <row r="177" spans="23:33" ht="48.75" customHeight="1" x14ac:dyDescent="0.25">
      <c r="W177" s="119"/>
      <c r="X177" s="119"/>
      <c r="Y177" s="119"/>
      <c r="AE177" s="119"/>
      <c r="AF177" s="119"/>
      <c r="AG177" s="119"/>
    </row>
    <row r="178" spans="23:33" ht="48.75" customHeight="1" x14ac:dyDescent="0.25">
      <c r="W178" s="119"/>
      <c r="X178" s="119"/>
      <c r="Y178" s="119"/>
      <c r="AE178" s="119"/>
      <c r="AF178" s="119"/>
      <c r="AG178" s="119"/>
    </row>
    <row r="179" spans="23:33" ht="48.75" customHeight="1" x14ac:dyDescent="0.25">
      <c r="W179" s="119"/>
      <c r="X179" s="119"/>
      <c r="Y179" s="119"/>
      <c r="AE179" s="119"/>
      <c r="AF179" s="119"/>
      <c r="AG179" s="119"/>
    </row>
    <row r="180" spans="23:33" ht="48.75" customHeight="1" x14ac:dyDescent="0.25">
      <c r="W180" s="119"/>
      <c r="X180" s="119"/>
      <c r="Y180" s="119"/>
      <c r="AE180" s="119"/>
      <c r="AF180" s="119"/>
      <c r="AG180" s="119"/>
    </row>
    <row r="181" spans="23:33" ht="48.75" customHeight="1" x14ac:dyDescent="0.25">
      <c r="W181" s="119"/>
      <c r="X181" s="119"/>
      <c r="Y181" s="119"/>
      <c r="AE181" s="119"/>
      <c r="AF181" s="119"/>
      <c r="AG181" s="119"/>
    </row>
    <row r="182" spans="23:33" ht="48.75" customHeight="1" x14ac:dyDescent="0.25">
      <c r="W182" s="119"/>
      <c r="X182" s="119"/>
      <c r="Y182" s="119"/>
      <c r="AE182" s="119"/>
      <c r="AF182" s="119"/>
      <c r="AG182" s="119"/>
    </row>
    <row r="183" spans="23:33" ht="48.75" customHeight="1" x14ac:dyDescent="0.25">
      <c r="W183" s="119"/>
      <c r="X183" s="119"/>
      <c r="Y183" s="119"/>
      <c r="AE183" s="119"/>
      <c r="AF183" s="119"/>
      <c r="AG183" s="119"/>
    </row>
    <row r="184" spans="23:33" ht="48.75" customHeight="1" x14ac:dyDescent="0.25">
      <c r="W184" s="119"/>
      <c r="X184" s="119"/>
      <c r="Y184" s="119"/>
      <c r="AE184" s="119"/>
      <c r="AF184" s="119"/>
      <c r="AG184" s="119"/>
    </row>
    <row r="185" spans="23:33" ht="48.75" customHeight="1" x14ac:dyDescent="0.25">
      <c r="W185" s="119"/>
      <c r="X185" s="119"/>
      <c r="Y185" s="119"/>
      <c r="AE185" s="119"/>
      <c r="AF185" s="119"/>
      <c r="AG185" s="119"/>
    </row>
    <row r="186" spans="23:33" ht="48.75" customHeight="1" x14ac:dyDescent="0.25">
      <c r="W186" s="119"/>
      <c r="X186" s="119"/>
      <c r="Y186" s="119"/>
      <c r="AE186" s="119"/>
      <c r="AF186" s="119"/>
      <c r="AG186" s="119"/>
    </row>
    <row r="187" spans="23:33" ht="48.75" customHeight="1" x14ac:dyDescent="0.25">
      <c r="W187" s="119"/>
      <c r="X187" s="119"/>
      <c r="Y187" s="119"/>
      <c r="AE187" s="119"/>
      <c r="AF187" s="119"/>
      <c r="AG187" s="119"/>
    </row>
    <row r="188" spans="23:33" ht="48.75" customHeight="1" x14ac:dyDescent="0.25">
      <c r="W188" s="119"/>
      <c r="X188" s="119"/>
      <c r="Y188" s="119"/>
      <c r="AE188" s="119"/>
      <c r="AF188" s="119"/>
      <c r="AG188" s="119"/>
    </row>
    <row r="189" spans="23:33" ht="48.75" customHeight="1" x14ac:dyDescent="0.25">
      <c r="W189" s="119"/>
      <c r="X189" s="119"/>
      <c r="Y189" s="119"/>
      <c r="AE189" s="119"/>
      <c r="AF189" s="119"/>
      <c r="AG189" s="119"/>
    </row>
    <row r="190" spans="23:33" ht="48.75" customHeight="1" x14ac:dyDescent="0.25">
      <c r="W190" s="119"/>
      <c r="X190" s="119"/>
      <c r="Y190" s="119"/>
      <c r="AE190" s="119"/>
      <c r="AF190" s="119"/>
      <c r="AG190" s="119"/>
    </row>
    <row r="191" spans="23:33" ht="48.75" customHeight="1" x14ac:dyDescent="0.25">
      <c r="W191" s="119"/>
      <c r="X191" s="119"/>
      <c r="Y191" s="119"/>
      <c r="AE191" s="119"/>
      <c r="AF191" s="119"/>
      <c r="AG191" s="119"/>
    </row>
    <row r="192" spans="23:33" ht="48.75" customHeight="1" x14ac:dyDescent="0.25">
      <c r="W192" s="119"/>
      <c r="X192" s="119"/>
      <c r="Y192" s="119"/>
      <c r="AE192" s="119"/>
      <c r="AF192" s="119"/>
      <c r="AG192" s="119"/>
    </row>
    <row r="193" spans="23:33" ht="48.75" customHeight="1" x14ac:dyDescent="0.25">
      <c r="W193" s="119"/>
      <c r="X193" s="119"/>
      <c r="Y193" s="119"/>
      <c r="AE193" s="119"/>
      <c r="AF193" s="119"/>
      <c r="AG193" s="119"/>
    </row>
    <row r="194" spans="23:33" ht="48.75" customHeight="1" x14ac:dyDescent="0.25">
      <c r="W194" s="119"/>
      <c r="X194" s="119"/>
      <c r="Y194" s="119"/>
      <c r="AE194" s="119"/>
      <c r="AF194" s="119"/>
      <c r="AG194" s="119"/>
    </row>
    <row r="195" spans="23:33" ht="48.75" customHeight="1" x14ac:dyDescent="0.25">
      <c r="W195" s="119"/>
      <c r="X195" s="119"/>
      <c r="Y195" s="119"/>
      <c r="AE195" s="119"/>
      <c r="AF195" s="119"/>
      <c r="AG195" s="119"/>
    </row>
    <row r="196" spans="23:33" ht="48.75" customHeight="1" x14ac:dyDescent="0.25">
      <c r="W196" s="119"/>
      <c r="X196" s="119"/>
      <c r="Y196" s="119"/>
      <c r="AE196" s="119"/>
      <c r="AF196" s="119"/>
      <c r="AG196" s="119"/>
    </row>
    <row r="197" spans="23:33" ht="48.75" customHeight="1" x14ac:dyDescent="0.25">
      <c r="W197" s="119"/>
      <c r="X197" s="119"/>
      <c r="Y197" s="119"/>
      <c r="AE197" s="119"/>
      <c r="AF197" s="119"/>
      <c r="AG197" s="119"/>
    </row>
    <row r="198" spans="23:33" ht="48.75" customHeight="1" x14ac:dyDescent="0.25">
      <c r="W198" s="119"/>
      <c r="X198" s="119"/>
      <c r="Y198" s="119"/>
      <c r="AE198" s="119"/>
      <c r="AF198" s="119"/>
      <c r="AG198" s="119"/>
    </row>
    <row r="199" spans="23:33" ht="48.75" customHeight="1" x14ac:dyDescent="0.25">
      <c r="W199" s="119"/>
      <c r="X199" s="119"/>
      <c r="Y199" s="119"/>
      <c r="AE199" s="119"/>
      <c r="AF199" s="119"/>
      <c r="AG199" s="119"/>
    </row>
    <row r="200" spans="23:33" ht="48.75" customHeight="1" x14ac:dyDescent="0.25">
      <c r="W200" s="119"/>
      <c r="X200" s="119"/>
      <c r="Y200" s="119"/>
      <c r="AE200" s="119"/>
      <c r="AF200" s="119"/>
      <c r="AG200" s="119"/>
    </row>
    <row r="201" spans="23:33" ht="48.75" customHeight="1" x14ac:dyDescent="0.25">
      <c r="W201" s="119"/>
      <c r="X201" s="119"/>
      <c r="Y201" s="119"/>
      <c r="AE201" s="119"/>
      <c r="AF201" s="119"/>
      <c r="AG201" s="119"/>
    </row>
    <row r="202" spans="23:33" ht="48.75" customHeight="1" x14ac:dyDescent="0.25">
      <c r="W202" s="119"/>
      <c r="X202" s="119"/>
      <c r="Y202" s="119"/>
      <c r="AE202" s="119"/>
      <c r="AF202" s="119"/>
      <c r="AG202" s="119"/>
    </row>
    <row r="203" spans="23:33" ht="48.75" customHeight="1" x14ac:dyDescent="0.25">
      <c r="W203" s="119"/>
      <c r="X203" s="119"/>
      <c r="Y203" s="119"/>
      <c r="AE203" s="119"/>
      <c r="AF203" s="119"/>
      <c r="AG203" s="119"/>
    </row>
    <row r="204" spans="23:33" ht="48.75" customHeight="1" x14ac:dyDescent="0.25">
      <c r="W204" s="119"/>
      <c r="X204" s="119"/>
      <c r="Y204" s="119"/>
      <c r="AE204" s="119"/>
      <c r="AF204" s="119"/>
      <c r="AG204" s="119"/>
    </row>
    <row r="205" spans="23:33" ht="48.75" customHeight="1" x14ac:dyDescent="0.25">
      <c r="W205" s="119"/>
      <c r="X205" s="119"/>
      <c r="Y205" s="119"/>
      <c r="AE205" s="119"/>
      <c r="AF205" s="119"/>
      <c r="AG205" s="119"/>
    </row>
    <row r="206" spans="23:33" ht="48.75" customHeight="1" x14ac:dyDescent="0.25">
      <c r="W206" s="119"/>
      <c r="X206" s="119"/>
      <c r="Y206" s="119"/>
      <c r="AE206" s="119"/>
      <c r="AF206" s="119"/>
      <c r="AG206" s="119"/>
    </row>
    <row r="207" spans="23:33" ht="48.75" customHeight="1" x14ac:dyDescent="0.25">
      <c r="W207" s="119"/>
      <c r="X207" s="119"/>
      <c r="Y207" s="119"/>
      <c r="AE207" s="119"/>
      <c r="AF207" s="119"/>
      <c r="AG207" s="119"/>
    </row>
    <row r="208" spans="23:33" ht="48.75" customHeight="1" x14ac:dyDescent="0.25">
      <c r="W208" s="119"/>
      <c r="X208" s="119"/>
      <c r="Y208" s="119"/>
      <c r="AE208" s="119"/>
      <c r="AF208" s="119"/>
      <c r="AG208" s="119"/>
    </row>
    <row r="209" spans="23:33" ht="48.75" customHeight="1" x14ac:dyDescent="0.25">
      <c r="W209" s="119"/>
      <c r="X209" s="119"/>
      <c r="Y209" s="119"/>
      <c r="AE209" s="119"/>
      <c r="AF209" s="119"/>
      <c r="AG209" s="119"/>
    </row>
    <row r="210" spans="23:33" ht="48.75" customHeight="1" x14ac:dyDescent="0.25">
      <c r="W210" s="119"/>
      <c r="X210" s="119"/>
      <c r="Y210" s="119"/>
      <c r="AE210" s="119"/>
      <c r="AF210" s="119"/>
      <c r="AG210" s="119"/>
    </row>
    <row r="211" spans="23:33" ht="48.75" customHeight="1" x14ac:dyDescent="0.25">
      <c r="W211" s="119"/>
      <c r="X211" s="119"/>
      <c r="Y211" s="119"/>
      <c r="AE211" s="119"/>
      <c r="AF211" s="119"/>
      <c r="AG211" s="119"/>
    </row>
    <row r="212" spans="23:33" ht="48.75" customHeight="1" x14ac:dyDescent="0.25">
      <c r="W212" s="119"/>
      <c r="X212" s="119"/>
      <c r="Y212" s="119"/>
      <c r="AE212" s="119"/>
      <c r="AF212" s="119"/>
      <c r="AG212" s="119"/>
    </row>
    <row r="213" spans="23:33" ht="48.75" customHeight="1" x14ac:dyDescent="0.25">
      <c r="W213" s="119"/>
      <c r="X213" s="119"/>
      <c r="Y213" s="119"/>
      <c r="AE213" s="119"/>
      <c r="AF213" s="119"/>
      <c r="AG213" s="119"/>
    </row>
    <row r="214" spans="23:33" ht="48.75" customHeight="1" x14ac:dyDescent="0.25">
      <c r="W214" s="119"/>
      <c r="X214" s="119"/>
      <c r="Y214" s="119"/>
      <c r="AE214" s="119"/>
      <c r="AF214" s="119"/>
      <c r="AG214" s="119"/>
    </row>
    <row r="215" spans="23:33" ht="48.75" customHeight="1" x14ac:dyDescent="0.25">
      <c r="W215" s="119"/>
      <c r="X215" s="119"/>
      <c r="Y215" s="119"/>
      <c r="AE215" s="119"/>
      <c r="AF215" s="119"/>
      <c r="AG215" s="119"/>
    </row>
    <row r="216" spans="23:33" ht="48.75" customHeight="1" x14ac:dyDescent="0.25">
      <c r="W216" s="119"/>
      <c r="X216" s="119"/>
      <c r="Y216" s="119"/>
      <c r="AE216" s="119"/>
      <c r="AF216" s="119"/>
      <c r="AG216" s="119"/>
    </row>
    <row r="217" spans="23:33" ht="48.75" customHeight="1" x14ac:dyDescent="0.25">
      <c r="W217" s="119"/>
      <c r="X217" s="119"/>
      <c r="Y217" s="119"/>
      <c r="AE217" s="119"/>
      <c r="AF217" s="119"/>
      <c r="AG217" s="119"/>
    </row>
    <row r="218" spans="23:33" ht="48.75" customHeight="1" x14ac:dyDescent="0.25">
      <c r="W218" s="119"/>
      <c r="X218" s="119"/>
      <c r="Y218" s="119"/>
      <c r="AE218" s="119"/>
      <c r="AF218" s="119"/>
      <c r="AG218" s="119"/>
    </row>
    <row r="219" spans="23:33" ht="48.75" customHeight="1" x14ac:dyDescent="0.25">
      <c r="W219" s="119"/>
      <c r="X219" s="119"/>
      <c r="Y219" s="119"/>
      <c r="AE219" s="119"/>
      <c r="AF219" s="119"/>
      <c r="AG219" s="119"/>
    </row>
    <row r="220" spans="23:33" ht="48.75" customHeight="1" x14ac:dyDescent="0.25">
      <c r="W220" s="119"/>
      <c r="X220" s="119"/>
      <c r="Y220" s="119"/>
      <c r="AE220" s="119"/>
      <c r="AF220" s="119"/>
      <c r="AG220" s="119"/>
    </row>
    <row r="221" spans="23:33" ht="48.75" customHeight="1" x14ac:dyDescent="0.25">
      <c r="W221" s="119"/>
      <c r="X221" s="119"/>
      <c r="Y221" s="119"/>
      <c r="AE221" s="119"/>
      <c r="AF221" s="119"/>
      <c r="AG221" s="119"/>
    </row>
    <row r="222" spans="23:33" ht="48.75" customHeight="1" x14ac:dyDescent="0.25">
      <c r="W222" s="119"/>
      <c r="X222" s="119"/>
      <c r="Y222" s="119"/>
      <c r="AE222" s="119"/>
      <c r="AF222" s="119"/>
      <c r="AG222" s="119"/>
    </row>
    <row r="223" spans="23:33" ht="48.75" customHeight="1" x14ac:dyDescent="0.25">
      <c r="W223" s="119"/>
      <c r="X223" s="119"/>
      <c r="Y223" s="119"/>
      <c r="AE223" s="119"/>
      <c r="AF223" s="119"/>
      <c r="AG223" s="119"/>
    </row>
    <row r="224" spans="23:33" ht="48.75" customHeight="1" x14ac:dyDescent="0.25">
      <c r="W224" s="119"/>
      <c r="X224" s="119"/>
      <c r="Y224" s="119"/>
      <c r="AE224" s="119"/>
      <c r="AF224" s="119"/>
      <c r="AG224" s="119"/>
    </row>
    <row r="225" spans="23:33" ht="48.75" customHeight="1" x14ac:dyDescent="0.25">
      <c r="W225" s="119"/>
      <c r="X225" s="119"/>
      <c r="Y225" s="119"/>
      <c r="AE225" s="119"/>
      <c r="AF225" s="119"/>
      <c r="AG225" s="119"/>
    </row>
    <row r="226" spans="23:33" ht="48.75" customHeight="1" x14ac:dyDescent="0.25">
      <c r="W226" s="119"/>
      <c r="X226" s="119"/>
      <c r="Y226" s="119"/>
      <c r="AE226" s="119"/>
      <c r="AF226" s="119"/>
      <c r="AG226" s="119"/>
    </row>
    <row r="227" spans="23:33" ht="48.75" customHeight="1" x14ac:dyDescent="0.25">
      <c r="W227" s="119"/>
      <c r="X227" s="119"/>
      <c r="Y227" s="119"/>
      <c r="AE227" s="119"/>
      <c r="AF227" s="119"/>
      <c r="AG227" s="119"/>
    </row>
    <row r="228" spans="23:33" ht="48.75" customHeight="1" x14ac:dyDescent="0.25">
      <c r="W228" s="119"/>
      <c r="X228" s="119"/>
      <c r="Y228" s="119"/>
      <c r="AE228" s="119"/>
      <c r="AF228" s="119"/>
      <c r="AG228" s="119"/>
    </row>
    <row r="229" spans="23:33" ht="48.75" customHeight="1" x14ac:dyDescent="0.25">
      <c r="W229" s="119"/>
      <c r="X229" s="119"/>
      <c r="Y229" s="119"/>
      <c r="AE229" s="119"/>
      <c r="AF229" s="119"/>
      <c r="AG229" s="119"/>
    </row>
    <row r="230" spans="23:33" ht="48.75" customHeight="1" x14ac:dyDescent="0.25">
      <c r="W230" s="119"/>
      <c r="X230" s="119"/>
      <c r="Y230" s="119"/>
      <c r="AE230" s="119"/>
      <c r="AF230" s="119"/>
      <c r="AG230" s="119"/>
    </row>
    <row r="231" spans="23:33" ht="48.75" customHeight="1" x14ac:dyDescent="0.25">
      <c r="W231" s="119"/>
      <c r="X231" s="119"/>
      <c r="Y231" s="119"/>
      <c r="AE231" s="119"/>
      <c r="AF231" s="119"/>
      <c r="AG231" s="119"/>
    </row>
    <row r="232" spans="23:33" ht="48.75" customHeight="1" x14ac:dyDescent="0.25">
      <c r="W232" s="119"/>
      <c r="X232" s="119"/>
      <c r="Y232" s="119"/>
      <c r="AE232" s="119"/>
      <c r="AF232" s="119"/>
      <c r="AG232" s="119"/>
    </row>
    <row r="233" spans="23:33" ht="48.75" customHeight="1" x14ac:dyDescent="0.25">
      <c r="W233" s="119"/>
      <c r="X233" s="119"/>
      <c r="Y233" s="119"/>
      <c r="AE233" s="119"/>
      <c r="AF233" s="119"/>
      <c r="AG233" s="119"/>
    </row>
    <row r="234" spans="23:33" ht="48.75" customHeight="1" x14ac:dyDescent="0.25">
      <c r="W234" s="119"/>
      <c r="X234" s="119"/>
      <c r="Y234" s="119"/>
      <c r="AE234" s="119"/>
      <c r="AF234" s="119"/>
      <c r="AG234" s="119"/>
    </row>
    <row r="235" spans="23:33" ht="48.75" customHeight="1" x14ac:dyDescent="0.25">
      <c r="W235" s="119"/>
      <c r="X235" s="119"/>
      <c r="Y235" s="119"/>
      <c r="AE235" s="119"/>
      <c r="AF235" s="119"/>
      <c r="AG235" s="119"/>
    </row>
    <row r="236" spans="23:33" ht="48.75" customHeight="1" x14ac:dyDescent="0.25">
      <c r="W236" s="119"/>
      <c r="X236" s="119"/>
      <c r="Y236" s="119"/>
      <c r="AE236" s="119"/>
      <c r="AF236" s="119"/>
      <c r="AG236" s="119"/>
    </row>
    <row r="237" spans="23:33" ht="48.75" customHeight="1" x14ac:dyDescent="0.25">
      <c r="W237" s="119"/>
      <c r="X237" s="119"/>
      <c r="Y237" s="119"/>
      <c r="AE237" s="119"/>
      <c r="AF237" s="119"/>
      <c r="AG237" s="119"/>
    </row>
    <row r="238" spans="23:33" ht="48.75" customHeight="1" x14ac:dyDescent="0.25">
      <c r="W238" s="119"/>
      <c r="X238" s="119"/>
      <c r="Y238" s="119"/>
      <c r="AE238" s="119"/>
      <c r="AF238" s="119"/>
      <c r="AG238" s="119"/>
    </row>
    <row r="239" spans="23:33" ht="48.75" customHeight="1" x14ac:dyDescent="0.25">
      <c r="W239" s="119"/>
      <c r="X239" s="119"/>
      <c r="Y239" s="119"/>
      <c r="AE239" s="119"/>
      <c r="AF239" s="119"/>
      <c r="AG239" s="119"/>
    </row>
    <row r="240" spans="23:33" ht="48.75" customHeight="1" x14ac:dyDescent="0.25">
      <c r="W240" s="119"/>
      <c r="X240" s="119"/>
      <c r="Y240" s="119"/>
      <c r="AE240" s="119"/>
      <c r="AF240" s="119"/>
      <c r="AG240" s="119"/>
    </row>
    <row r="241" spans="23:33" ht="48.75" customHeight="1" x14ac:dyDescent="0.25">
      <c r="W241" s="119"/>
      <c r="X241" s="119"/>
      <c r="Y241" s="119"/>
      <c r="AE241" s="119"/>
      <c r="AF241" s="119"/>
      <c r="AG241" s="119"/>
    </row>
    <row r="242" spans="23:33" ht="48.75" customHeight="1" x14ac:dyDescent="0.25">
      <c r="W242" s="119"/>
      <c r="X242" s="119"/>
      <c r="Y242" s="119"/>
      <c r="AE242" s="119"/>
      <c r="AF242" s="119"/>
      <c r="AG242" s="119"/>
    </row>
    <row r="243" spans="23:33" ht="48.75" customHeight="1" x14ac:dyDescent="0.25">
      <c r="W243" s="119"/>
      <c r="X243" s="119"/>
      <c r="Y243" s="119"/>
      <c r="AE243" s="119"/>
      <c r="AF243" s="119"/>
      <c r="AG243" s="119"/>
    </row>
    <row r="244" spans="23:33" ht="48.75" customHeight="1" x14ac:dyDescent="0.25">
      <c r="W244" s="119"/>
      <c r="X244" s="119"/>
      <c r="Y244" s="119"/>
      <c r="AE244" s="119"/>
      <c r="AF244" s="119"/>
      <c r="AG244" s="119"/>
    </row>
    <row r="245" spans="23:33" ht="48.75" customHeight="1" x14ac:dyDescent="0.25">
      <c r="W245" s="119"/>
      <c r="X245" s="119"/>
      <c r="Y245" s="119"/>
      <c r="AE245" s="119"/>
      <c r="AF245" s="119"/>
      <c r="AG245" s="119"/>
    </row>
    <row r="246" spans="23:33" ht="48.75" customHeight="1" x14ac:dyDescent="0.25">
      <c r="W246" s="119"/>
      <c r="X246" s="119"/>
      <c r="Y246" s="119"/>
      <c r="AE246" s="119"/>
      <c r="AF246" s="119"/>
      <c r="AG246" s="119"/>
    </row>
    <row r="247" spans="23:33" ht="48.75" customHeight="1" x14ac:dyDescent="0.25">
      <c r="W247" s="119"/>
      <c r="X247" s="119"/>
      <c r="Y247" s="119"/>
      <c r="AE247" s="119"/>
      <c r="AF247" s="119"/>
      <c r="AG247" s="119"/>
    </row>
    <row r="248" spans="23:33" ht="48.75" customHeight="1" x14ac:dyDescent="0.25">
      <c r="W248" s="119"/>
      <c r="X248" s="119"/>
      <c r="Y248" s="119"/>
      <c r="AE248" s="119"/>
      <c r="AF248" s="119"/>
      <c r="AG248" s="119"/>
    </row>
    <row r="249" spans="23:33" ht="48.75" customHeight="1" x14ac:dyDescent="0.25">
      <c r="W249" s="119"/>
      <c r="X249" s="119"/>
      <c r="Y249" s="119"/>
      <c r="AE249" s="119"/>
      <c r="AF249" s="119"/>
      <c r="AG249" s="119"/>
    </row>
    <row r="250" spans="23:33" ht="48.75" customHeight="1" x14ac:dyDescent="0.25">
      <c r="W250" s="119"/>
      <c r="X250" s="119"/>
      <c r="Y250" s="119"/>
      <c r="AE250" s="119"/>
      <c r="AF250" s="119"/>
      <c r="AG250" s="119"/>
    </row>
    <row r="251" spans="23:33" ht="48.75" customHeight="1" x14ac:dyDescent="0.25">
      <c r="W251" s="119"/>
      <c r="X251" s="119"/>
      <c r="Y251" s="119"/>
      <c r="AE251" s="119"/>
      <c r="AF251" s="119"/>
      <c r="AG251" s="119"/>
    </row>
    <row r="252" spans="23:33" ht="48.75" customHeight="1" x14ac:dyDescent="0.25">
      <c r="W252" s="119"/>
      <c r="X252" s="119"/>
      <c r="Y252" s="119"/>
      <c r="AE252" s="119"/>
      <c r="AF252" s="119"/>
      <c r="AG252" s="119"/>
    </row>
    <row r="253" spans="23:33" ht="48.75" customHeight="1" x14ac:dyDescent="0.25">
      <c r="W253" s="119"/>
      <c r="X253" s="119"/>
      <c r="Y253" s="119"/>
      <c r="AE253" s="119"/>
      <c r="AF253" s="119"/>
      <c r="AG253" s="119"/>
    </row>
    <row r="254" spans="23:33" ht="48.75" customHeight="1" x14ac:dyDescent="0.25">
      <c r="W254" s="119"/>
      <c r="X254" s="119"/>
      <c r="Y254" s="119"/>
      <c r="AE254" s="119"/>
      <c r="AF254" s="119"/>
      <c r="AG254" s="119"/>
    </row>
    <row r="255" spans="23:33" ht="48.75" customHeight="1" x14ac:dyDescent="0.25">
      <c r="W255" s="119"/>
      <c r="X255" s="119"/>
      <c r="Y255" s="119"/>
      <c r="AE255" s="119"/>
      <c r="AF255" s="119"/>
      <c r="AG255" s="119"/>
    </row>
    <row r="256" spans="23:33" ht="48.75" customHeight="1" x14ac:dyDescent="0.25">
      <c r="W256" s="119"/>
      <c r="X256" s="119"/>
      <c r="Y256" s="119"/>
      <c r="AE256" s="119"/>
      <c r="AF256" s="119"/>
      <c r="AG256" s="119"/>
    </row>
    <row r="257" spans="23:33" ht="48.75" customHeight="1" x14ac:dyDescent="0.25">
      <c r="W257" s="119"/>
      <c r="X257" s="119"/>
      <c r="Y257" s="119"/>
      <c r="AE257" s="119"/>
      <c r="AF257" s="119"/>
      <c r="AG257" s="119"/>
    </row>
    <row r="258" spans="23:33" ht="48.75" customHeight="1" x14ac:dyDescent="0.25">
      <c r="W258" s="119"/>
      <c r="X258" s="119"/>
      <c r="Y258" s="119"/>
      <c r="AE258" s="119"/>
      <c r="AF258" s="119"/>
      <c r="AG258" s="119"/>
    </row>
    <row r="259" spans="23:33" ht="48.75" customHeight="1" x14ac:dyDescent="0.25">
      <c r="W259" s="119"/>
      <c r="X259" s="119"/>
      <c r="Y259" s="119"/>
      <c r="AE259" s="119"/>
      <c r="AF259" s="119"/>
      <c r="AG259" s="119"/>
    </row>
    <row r="260" spans="23:33" ht="48.75" customHeight="1" x14ac:dyDescent="0.25">
      <c r="W260" s="119"/>
      <c r="X260" s="119"/>
      <c r="Y260" s="119"/>
      <c r="AE260" s="119"/>
      <c r="AF260" s="119"/>
      <c r="AG260" s="119"/>
    </row>
    <row r="261" spans="23:33" ht="48.75" customHeight="1" x14ac:dyDescent="0.25">
      <c r="W261" s="119"/>
      <c r="X261" s="119"/>
      <c r="Y261" s="119"/>
      <c r="AE261" s="119"/>
      <c r="AF261" s="119"/>
      <c r="AG261" s="119"/>
    </row>
    <row r="262" spans="23:33" ht="48.75" customHeight="1" x14ac:dyDescent="0.25">
      <c r="W262" s="119"/>
      <c r="X262" s="119"/>
      <c r="Y262" s="119"/>
      <c r="AE262" s="119"/>
      <c r="AF262" s="119"/>
      <c r="AG262" s="119"/>
    </row>
    <row r="263" spans="23:33" ht="48.75" customHeight="1" x14ac:dyDescent="0.25">
      <c r="W263" s="119"/>
      <c r="X263" s="119"/>
      <c r="Y263" s="119"/>
      <c r="AE263" s="119"/>
      <c r="AF263" s="119"/>
      <c r="AG263" s="119"/>
    </row>
    <row r="264" spans="23:33" ht="48.75" customHeight="1" x14ac:dyDescent="0.25">
      <c r="W264" s="119"/>
      <c r="X264" s="119"/>
      <c r="Y264" s="119"/>
      <c r="AE264" s="119"/>
      <c r="AF264" s="119"/>
      <c r="AG264" s="119"/>
    </row>
    <row r="265" spans="23:33" ht="48.75" customHeight="1" x14ac:dyDescent="0.25">
      <c r="W265" s="119"/>
      <c r="X265" s="119"/>
      <c r="Y265" s="119"/>
      <c r="AE265" s="119"/>
      <c r="AF265" s="119"/>
      <c r="AG265" s="119"/>
    </row>
    <row r="266" spans="23:33" ht="48.75" customHeight="1" x14ac:dyDescent="0.25">
      <c r="W266" s="119"/>
      <c r="X266" s="119"/>
      <c r="Y266" s="119"/>
      <c r="AE266" s="119"/>
      <c r="AF266" s="119"/>
      <c r="AG266" s="119"/>
    </row>
    <row r="267" spans="23:33" ht="48.75" customHeight="1" x14ac:dyDescent="0.25">
      <c r="W267" s="119"/>
      <c r="X267" s="119"/>
      <c r="Y267" s="119"/>
      <c r="AE267" s="119"/>
      <c r="AF267" s="119"/>
      <c r="AG267" s="119"/>
    </row>
    <row r="268" spans="23:33" ht="48.75" customHeight="1" x14ac:dyDescent="0.25">
      <c r="W268" s="119"/>
      <c r="X268" s="119"/>
      <c r="Y268" s="119"/>
      <c r="AE268" s="119"/>
      <c r="AF268" s="119"/>
      <c r="AG268" s="119"/>
    </row>
    <row r="269" spans="23:33" ht="48.75" customHeight="1" x14ac:dyDescent="0.25">
      <c r="W269" s="119"/>
      <c r="X269" s="119"/>
      <c r="Y269" s="119"/>
      <c r="AE269" s="119"/>
      <c r="AF269" s="119"/>
      <c r="AG269" s="119"/>
    </row>
    <row r="270" spans="23:33" ht="48.75" customHeight="1" x14ac:dyDescent="0.25">
      <c r="W270" s="119"/>
      <c r="X270" s="119"/>
      <c r="Y270" s="119"/>
      <c r="AE270" s="119"/>
      <c r="AF270" s="119"/>
      <c r="AG270" s="119"/>
    </row>
    <row r="271" spans="23:33" ht="48.75" customHeight="1" x14ac:dyDescent="0.25">
      <c r="W271" s="119"/>
      <c r="X271" s="119"/>
      <c r="Y271" s="119"/>
      <c r="AE271" s="119"/>
      <c r="AF271" s="119"/>
      <c r="AG271" s="119"/>
    </row>
    <row r="272" spans="23:33" ht="48.75" customHeight="1" x14ac:dyDescent="0.25">
      <c r="W272" s="119"/>
      <c r="X272" s="119"/>
      <c r="Y272" s="119"/>
      <c r="AE272" s="119"/>
      <c r="AF272" s="119"/>
      <c r="AG272" s="119"/>
    </row>
    <row r="273" spans="23:33" ht="48.75" customHeight="1" x14ac:dyDescent="0.25">
      <c r="W273" s="119"/>
      <c r="X273" s="119"/>
      <c r="Y273" s="119"/>
      <c r="AE273" s="119"/>
      <c r="AF273" s="119"/>
      <c r="AG273" s="119"/>
    </row>
    <row r="274" spans="23:33" ht="48.75" customHeight="1" x14ac:dyDescent="0.25">
      <c r="W274" s="119"/>
      <c r="X274" s="119"/>
      <c r="Y274" s="119"/>
      <c r="AE274" s="119"/>
      <c r="AF274" s="119"/>
      <c r="AG274" s="119"/>
    </row>
    <row r="275" spans="23:33" ht="48.75" customHeight="1" x14ac:dyDescent="0.25">
      <c r="W275" s="119"/>
      <c r="X275" s="119"/>
      <c r="Y275" s="119"/>
      <c r="AE275" s="119"/>
      <c r="AF275" s="119"/>
      <c r="AG275" s="119"/>
    </row>
    <row r="276" spans="23:33" ht="48.75" customHeight="1" x14ac:dyDescent="0.25">
      <c r="W276" s="119"/>
      <c r="X276" s="119"/>
      <c r="Y276" s="119"/>
      <c r="AE276" s="119"/>
      <c r="AF276" s="119"/>
      <c r="AG276" s="119"/>
    </row>
    <row r="277" spans="23:33" ht="48.75" customHeight="1" x14ac:dyDescent="0.25">
      <c r="W277" s="119"/>
      <c r="X277" s="119"/>
      <c r="Y277" s="119"/>
      <c r="AE277" s="119"/>
      <c r="AF277" s="119"/>
      <c r="AG277" s="119"/>
    </row>
    <row r="278" spans="23:33" ht="48.75" customHeight="1" x14ac:dyDescent="0.25">
      <c r="W278" s="119"/>
      <c r="X278" s="119"/>
      <c r="Y278" s="119"/>
      <c r="AE278" s="119"/>
      <c r="AF278" s="119"/>
      <c r="AG278" s="119"/>
    </row>
    <row r="279" spans="23:33" ht="48.75" customHeight="1" x14ac:dyDescent="0.25">
      <c r="W279" s="119"/>
      <c r="X279" s="119"/>
      <c r="Y279" s="119"/>
      <c r="AE279" s="119"/>
      <c r="AF279" s="119"/>
      <c r="AG279" s="119"/>
    </row>
    <row r="280" spans="23:33" ht="48.75" customHeight="1" x14ac:dyDescent="0.25">
      <c r="W280" s="119"/>
      <c r="X280" s="119"/>
      <c r="Y280" s="119"/>
      <c r="AE280" s="119"/>
      <c r="AF280" s="119"/>
      <c r="AG280" s="119"/>
    </row>
    <row r="281" spans="23:33" ht="48.75" customHeight="1" x14ac:dyDescent="0.25">
      <c r="W281" s="119"/>
      <c r="X281" s="119"/>
      <c r="Y281" s="119"/>
      <c r="AE281" s="119"/>
      <c r="AF281" s="119"/>
      <c r="AG281" s="119"/>
    </row>
    <row r="282" spans="23:33" ht="48.75" customHeight="1" x14ac:dyDescent="0.25">
      <c r="W282" s="119"/>
      <c r="X282" s="119"/>
      <c r="Y282" s="119"/>
      <c r="AE282" s="119"/>
      <c r="AF282" s="119"/>
      <c r="AG282" s="119"/>
    </row>
    <row r="283" spans="23:33" ht="48.75" customHeight="1" x14ac:dyDescent="0.25">
      <c r="W283" s="119"/>
      <c r="X283" s="119"/>
      <c r="Y283" s="119"/>
      <c r="AE283" s="119"/>
      <c r="AF283" s="119"/>
      <c r="AG283" s="119"/>
    </row>
    <row r="284" spans="23:33" ht="48.75" customHeight="1" x14ac:dyDescent="0.25">
      <c r="W284" s="119"/>
      <c r="X284" s="119"/>
      <c r="Y284" s="119"/>
      <c r="AE284" s="119"/>
      <c r="AF284" s="119"/>
      <c r="AG284" s="119"/>
    </row>
    <row r="285" spans="23:33" ht="48.75" customHeight="1" x14ac:dyDescent="0.25">
      <c r="W285" s="119"/>
      <c r="X285" s="119"/>
      <c r="Y285" s="119"/>
      <c r="AE285" s="119"/>
      <c r="AF285" s="119"/>
      <c r="AG285" s="119"/>
    </row>
  </sheetData>
  <mergeCells count="83">
    <mergeCell ref="AW1:AZ1"/>
    <mergeCell ref="AW2:AZ2"/>
    <mergeCell ref="AW3:AZ3"/>
    <mergeCell ref="B4:C4"/>
    <mergeCell ref="E4:P4"/>
    <mergeCell ref="Q4:AV4"/>
    <mergeCell ref="C5:D5"/>
    <mergeCell ref="E5:P6"/>
    <mergeCell ref="Q5:AV6"/>
    <mergeCell ref="B1:B3"/>
    <mergeCell ref="D1:D3"/>
    <mergeCell ref="E1:AV3"/>
    <mergeCell ref="B13:B15"/>
    <mergeCell ref="C13:C15"/>
    <mergeCell ref="D13:D15"/>
    <mergeCell ref="E13:E15"/>
    <mergeCell ref="F13:F15"/>
    <mergeCell ref="V7:Y7"/>
    <mergeCell ref="Z7:AC7"/>
    <mergeCell ref="AD7:AG7"/>
    <mergeCell ref="AH7:AK7"/>
    <mergeCell ref="S7:U7"/>
    <mergeCell ref="B7:B8"/>
    <mergeCell ref="C7:C8"/>
    <mergeCell ref="D7:D8"/>
    <mergeCell ref="E7:E8"/>
    <mergeCell ref="F7:F8"/>
    <mergeCell ref="G7:G8"/>
    <mergeCell ref="H7:H8"/>
    <mergeCell ref="I7:I8"/>
    <mergeCell ref="J7:P7"/>
    <mergeCell ref="Q7:Q8"/>
    <mergeCell ref="R7:R8"/>
    <mergeCell ref="G13:G15"/>
    <mergeCell ref="H13:H15"/>
    <mergeCell ref="I13:I15"/>
    <mergeCell ref="AM17:AM21"/>
    <mergeCell ref="AM22:AM24"/>
    <mergeCell ref="AM25:AM29"/>
    <mergeCell ref="AN7:AY7"/>
    <mergeCell ref="AZ7:AZ8"/>
    <mergeCell ref="BA7:BA8"/>
    <mergeCell ref="AM9:AM11"/>
    <mergeCell ref="AM12:AM16"/>
    <mergeCell ref="AM7:AM8"/>
    <mergeCell ref="AL7:AL8"/>
    <mergeCell ref="B50:B55"/>
    <mergeCell ref="AM50:AM55"/>
    <mergeCell ref="AM30:AM34"/>
    <mergeCell ref="B35:B36"/>
    <mergeCell ref="D35:D36"/>
    <mergeCell ref="E35:E36"/>
    <mergeCell ref="F35:F36"/>
    <mergeCell ref="G35:G36"/>
    <mergeCell ref="H35:H36"/>
    <mergeCell ref="I35:I36"/>
    <mergeCell ref="J35:J36"/>
    <mergeCell ref="AM35:AM43"/>
    <mergeCell ref="I38:I39"/>
    <mergeCell ref="J38:J39"/>
    <mergeCell ref="E58:L58"/>
    <mergeCell ref="M58:S58"/>
    <mergeCell ref="T58:AZ58"/>
    <mergeCell ref="AM44:AM47"/>
    <mergeCell ref="AM48:AM49"/>
    <mergeCell ref="D57:L57"/>
    <mergeCell ref="M57:S57"/>
    <mergeCell ref="T57:AZ57"/>
    <mergeCell ref="AP35:AP36"/>
    <mergeCell ref="AQ35:AQ36"/>
    <mergeCell ref="AR35:AR36"/>
    <mergeCell ref="AS35:AS36"/>
    <mergeCell ref="AT35:AT36"/>
    <mergeCell ref="AN35:AN36"/>
    <mergeCell ref="AO35:AO36"/>
    <mergeCell ref="AZ35:AZ36"/>
    <mergeCell ref="BA35:BA36"/>
    <mergeCell ref="AU35:AU36"/>
    <mergeCell ref="AV35:AV36"/>
    <mergeCell ref="AW35:AW36"/>
    <mergeCell ref="AX35:AX36"/>
    <mergeCell ref="AY35:AY36"/>
    <mergeCell ref="BA38:BA39"/>
  </mergeCells>
  <dataValidations count="4">
    <dataValidation type="list" allowBlank="1" showInputMessage="1" showErrorMessage="1" sqref="N48:N55 N35 N24:N29" xr:uid="{2533854D-19DB-4908-86C3-8B3191612AB9}">
      <formula1>#REF!</formula1>
    </dataValidation>
    <dataValidation type="list" allowBlank="1" showInputMessage="1" showErrorMessage="1" sqref="N9 N11" xr:uid="{48BFFE9D-4715-4220-94E4-9F316FA709FC}">
      <formula1>$AN$5:$AN$7</formula1>
    </dataValidation>
    <dataValidation type="list" allowBlank="1" showInputMessage="1" showErrorMessage="1" sqref="N12:N16" xr:uid="{4B8E2F32-607C-4AA9-A56A-95BACC848BC1}">
      <formula1>#REF!</formula1>
    </dataValidation>
    <dataValidation type="list" allowBlank="1" showInputMessage="1" showErrorMessage="1" sqref="N10 N17:N21" xr:uid="{B9178599-035D-4C86-A0D8-FCC7B0FA9C57}">
      <formula1>#REF!</formula1>
    </dataValidation>
  </dataValidation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accion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RAIMUNDO PABON JIMENEZ</dc:creator>
  <cp:lastModifiedBy>JOSE RAIMUNDO PABON JIMENEZ</cp:lastModifiedBy>
  <dcterms:created xsi:type="dcterms:W3CDTF">2021-03-25T14:24:08Z</dcterms:created>
  <dcterms:modified xsi:type="dcterms:W3CDTF">2021-04-26T17:57:24Z</dcterms:modified>
</cp:coreProperties>
</file>